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135" windowHeight="7950" tabRatio="865"/>
  </bookViews>
  <sheets>
    <sheet name="جدول 1" sheetId="1" r:id="rId1"/>
    <sheet name="جدول2و3" sheetId="2" r:id="rId2"/>
    <sheet name="جدول4" sheetId="3" r:id="rId3"/>
    <sheet name="جدول5و6" sheetId="4" r:id="rId4"/>
    <sheet name="جدول7" sheetId="8" r:id="rId5"/>
    <sheet name="جدول8و9" sheetId="10" r:id="rId6"/>
    <sheet name="جدول10" sheetId="11" r:id="rId7"/>
    <sheet name="جدول11,12" sheetId="12" r:id="rId8"/>
    <sheet name="جدول13" sheetId="14" r:id="rId9"/>
  </sheets>
  <calcPr calcId="144525"/>
  <fileRecoveryPr autoRecover="0"/>
</workbook>
</file>

<file path=xl/calcChain.xml><?xml version="1.0" encoding="utf-8"?>
<calcChain xmlns="http://schemas.openxmlformats.org/spreadsheetml/2006/main">
  <c r="D6" i="3" l="1"/>
  <c r="B6" i="3" s="1"/>
  <c r="B24" i="4"/>
  <c r="D7" i="14" l="1"/>
  <c r="C6" i="8"/>
  <c r="F37" i="12" l="1"/>
  <c r="B37" i="12"/>
  <c r="E21" i="11"/>
  <c r="D8" i="10"/>
  <c r="D37" i="12"/>
  <c r="C37" i="12"/>
  <c r="E37" i="12"/>
  <c r="C8" i="10" l="1"/>
  <c r="E8" i="10"/>
  <c r="F8" i="10"/>
  <c r="B8" i="10"/>
  <c r="F21" i="10"/>
  <c r="B20" i="10"/>
  <c r="D21" i="10"/>
  <c r="C21" i="10"/>
  <c r="H18" i="10"/>
  <c r="G18" i="10"/>
  <c r="B19" i="10"/>
  <c r="B21" i="10" l="1"/>
  <c r="F14" i="12"/>
  <c r="D14" i="12"/>
  <c r="C14" i="12"/>
  <c r="B14" i="12"/>
  <c r="G30" i="12"/>
  <c r="H30" i="12"/>
  <c r="G25" i="12"/>
  <c r="H25" i="12"/>
  <c r="G12" i="12"/>
  <c r="H12" i="12"/>
  <c r="G13" i="12"/>
  <c r="H13" i="12"/>
  <c r="G9" i="12"/>
  <c r="H9" i="12"/>
  <c r="G10" i="12"/>
  <c r="H10" i="12"/>
  <c r="G11" i="12"/>
  <c r="H11" i="12"/>
  <c r="H6" i="11"/>
  <c r="I6" i="11"/>
  <c r="H14" i="11"/>
  <c r="I14" i="11"/>
  <c r="F21" i="11"/>
  <c r="D21" i="11"/>
  <c r="C21" i="11"/>
  <c r="B21" i="11"/>
  <c r="H9" i="11"/>
  <c r="I9" i="11"/>
  <c r="H22" i="12"/>
  <c r="G22" i="12"/>
  <c r="H6" i="12"/>
  <c r="G6" i="12"/>
  <c r="G6" i="2"/>
  <c r="F6" i="2"/>
  <c r="G7" i="2"/>
  <c r="F7" i="2"/>
  <c r="E15" i="4"/>
  <c r="E20" i="2"/>
  <c r="G8" i="3"/>
  <c r="G9" i="11" l="1"/>
  <c r="G6" i="11"/>
  <c r="G14" i="11"/>
  <c r="E21" i="3"/>
  <c r="D21" i="3"/>
  <c r="C21" i="3"/>
  <c r="B21" i="3"/>
  <c r="H21" i="3" l="1"/>
  <c r="G21" i="3"/>
  <c r="B20" i="2"/>
  <c r="C20" i="2"/>
  <c r="G20" i="2" s="1"/>
  <c r="D15" i="4"/>
  <c r="C15" i="4"/>
  <c r="B15" i="4"/>
  <c r="F20" i="2" l="1"/>
  <c r="E8" i="2"/>
  <c r="C8" i="2"/>
  <c r="G19" i="2"/>
  <c r="F19" i="2"/>
  <c r="D19" i="2"/>
  <c r="G18" i="2"/>
  <c r="F18" i="2"/>
  <c r="D18" i="2"/>
  <c r="G17" i="2"/>
  <c r="F17" i="2"/>
  <c r="D8" i="2"/>
  <c r="B8" i="2"/>
  <c r="E39" i="4"/>
  <c r="D39" i="4"/>
  <c r="C39" i="4"/>
  <c r="B39" i="4"/>
  <c r="F32" i="4"/>
  <c r="G32" i="4"/>
  <c r="F27" i="4"/>
  <c r="G27" i="4"/>
  <c r="F14" i="4"/>
  <c r="G14" i="4"/>
  <c r="F13" i="4"/>
  <c r="G13" i="4"/>
  <c r="F12" i="4"/>
  <c r="G12" i="4"/>
  <c r="F10" i="4"/>
  <c r="G10" i="4"/>
  <c r="F11" i="4"/>
  <c r="G11" i="4"/>
  <c r="G9" i="4"/>
  <c r="F9" i="4"/>
  <c r="G24" i="4"/>
  <c r="F24" i="4"/>
  <c r="F6" i="4"/>
  <c r="G6" i="4"/>
  <c r="G14" i="3"/>
  <c r="H14" i="3"/>
  <c r="G9" i="3"/>
  <c r="H9" i="3"/>
  <c r="F7" i="3"/>
  <c r="H6" i="3"/>
  <c r="G6" i="3"/>
  <c r="D20" i="2" l="1"/>
  <c r="F8" i="2"/>
  <c r="G8" i="2"/>
  <c r="F15" i="4"/>
  <c r="F9" i="3"/>
  <c r="F14" i="3"/>
  <c r="F6" i="3"/>
  <c r="G7" i="3"/>
  <c r="H7" i="3"/>
  <c r="H8" i="3"/>
  <c r="G10" i="3"/>
  <c r="H10" i="3"/>
  <c r="G11" i="3"/>
  <c r="H11" i="3"/>
  <c r="F12" i="3"/>
  <c r="G12" i="3"/>
  <c r="H12" i="3"/>
  <c r="G13" i="3"/>
  <c r="H13" i="3"/>
  <c r="G15" i="3"/>
  <c r="H15" i="3"/>
  <c r="G16" i="3"/>
  <c r="H16" i="3"/>
  <c r="F17" i="3"/>
  <c r="G17" i="3"/>
  <c r="H17" i="3"/>
  <c r="G18" i="3"/>
  <c r="H18" i="3"/>
  <c r="G19" i="3"/>
  <c r="H19" i="3"/>
  <c r="G20" i="3"/>
  <c r="H20" i="3"/>
  <c r="F11" i="3"/>
  <c r="F25" i="4"/>
  <c r="G25" i="4"/>
  <c r="F26" i="4"/>
  <c r="G26" i="4"/>
  <c r="F28" i="4"/>
  <c r="G28" i="4"/>
  <c r="F29" i="4"/>
  <c r="G29" i="4"/>
  <c r="F30" i="4"/>
  <c r="G30" i="4"/>
  <c r="F31" i="4"/>
  <c r="G31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18" i="3" l="1"/>
  <c r="F13" i="3"/>
  <c r="F8" i="3"/>
  <c r="F19" i="3"/>
  <c r="F15" i="3"/>
  <c r="F10" i="3"/>
  <c r="F20" i="3"/>
  <c r="F16" i="3"/>
  <c r="H32" i="12"/>
  <c r="G32" i="12"/>
  <c r="F21" i="3" l="1"/>
  <c r="G15" i="11"/>
  <c r="G16" i="11"/>
  <c r="G10" i="11"/>
  <c r="G17" i="11"/>
  <c r="G21" i="11"/>
  <c r="G18" i="11"/>
  <c r="G19" i="11"/>
  <c r="G11" i="11"/>
  <c r="G12" i="11"/>
  <c r="G7" i="11"/>
  <c r="G13" i="11"/>
  <c r="G20" i="10" l="1"/>
  <c r="H20" i="10"/>
  <c r="G19" i="10" l="1"/>
  <c r="H19" i="10"/>
  <c r="G7" i="10" l="1"/>
  <c r="H7" i="10"/>
  <c r="H35" i="12" l="1"/>
  <c r="G35" i="12"/>
  <c r="H34" i="12"/>
  <c r="G34" i="12"/>
  <c r="H33" i="12"/>
  <c r="G33" i="12"/>
  <c r="H31" i="12"/>
  <c r="G31" i="12"/>
  <c r="H29" i="12"/>
  <c r="G29" i="12"/>
  <c r="H28" i="12"/>
  <c r="G28" i="12"/>
  <c r="H27" i="12"/>
  <c r="G27" i="12"/>
  <c r="H26" i="12"/>
  <c r="G26" i="12"/>
  <c r="H24" i="12"/>
  <c r="G24" i="12"/>
  <c r="H23" i="12"/>
  <c r="G23" i="12"/>
  <c r="H8" i="12"/>
  <c r="H7" i="12"/>
  <c r="H19" i="11"/>
  <c r="I19" i="11"/>
  <c r="H6" i="10" l="1"/>
  <c r="G6" i="10"/>
  <c r="I15" i="11" l="1"/>
  <c r="H15" i="11"/>
  <c r="G37" i="12" l="1"/>
  <c r="H8" i="10" l="1"/>
  <c r="G8" i="10"/>
  <c r="H37" i="12"/>
  <c r="G8" i="12"/>
  <c r="G7" i="12"/>
  <c r="H14" i="12" l="1"/>
  <c r="H21" i="10"/>
  <c r="G21" i="10"/>
  <c r="G14" i="12"/>
  <c r="I8" i="11" l="1"/>
  <c r="I10" i="11"/>
  <c r="I11" i="11"/>
  <c r="I12" i="11"/>
  <c r="I13" i="11"/>
  <c r="I16" i="11"/>
  <c r="I17" i="11"/>
  <c r="I18" i="11"/>
  <c r="I7" i="11"/>
  <c r="H18" i="11"/>
  <c r="H17" i="11"/>
  <c r="H16" i="11"/>
  <c r="H13" i="11"/>
  <c r="H12" i="11"/>
  <c r="H11" i="11"/>
  <c r="H10" i="11"/>
  <c r="H8" i="11"/>
  <c r="H7" i="11"/>
  <c r="I21" i="11" l="1"/>
  <c r="H21" i="11"/>
  <c r="G7" i="4"/>
  <c r="G8" i="4"/>
  <c r="F7" i="4" l="1"/>
  <c r="F8" i="4"/>
  <c r="G15" i="4" l="1"/>
</calcChain>
</file>

<file path=xl/sharedStrings.xml><?xml version="1.0" encoding="utf-8"?>
<sst xmlns="http://schemas.openxmlformats.org/spreadsheetml/2006/main" count="373" uniqueCount="119">
  <si>
    <t>جدول رقم (1)</t>
  </si>
  <si>
    <t>التفاصيل</t>
  </si>
  <si>
    <t xml:space="preserve">    متوسط الغلة    (كغم/ دونم)</t>
  </si>
  <si>
    <t>الحنطة</t>
  </si>
  <si>
    <t>الشعير</t>
  </si>
  <si>
    <t xml:space="preserve">المساحة المزروعة </t>
  </si>
  <si>
    <t xml:space="preserve">   الانتاج    (طن)</t>
  </si>
  <si>
    <t>(دونم)</t>
  </si>
  <si>
    <t xml:space="preserve"> اجمالي المساحة</t>
  </si>
  <si>
    <t>المساحة المحصودة</t>
  </si>
  <si>
    <t>المساحة المتضررة</t>
  </si>
  <si>
    <t>مساحة العلف الاخضر</t>
  </si>
  <si>
    <t>المجموع</t>
  </si>
  <si>
    <t xml:space="preserve">الرمز (- ) يعني الكمية صفر أو مقاربة إلى الصفر . </t>
  </si>
  <si>
    <t>المروية</t>
  </si>
  <si>
    <t>الديمية</t>
  </si>
  <si>
    <t>الارواء</t>
  </si>
  <si>
    <t xml:space="preserve"> متوسط الغلة </t>
  </si>
  <si>
    <t xml:space="preserve"> (كغم / دونم) </t>
  </si>
  <si>
    <t xml:space="preserve">  جدول رقم (2)</t>
  </si>
  <si>
    <t>مضمونة الامطار</t>
  </si>
  <si>
    <t>شبه مضمونة الامطار</t>
  </si>
  <si>
    <t>غير مضمونة الامطار</t>
  </si>
  <si>
    <t xml:space="preserve">  جدول رقم (3)</t>
  </si>
  <si>
    <t>كركوك</t>
  </si>
  <si>
    <t>المحافظات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</si>
  <si>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</si>
  <si>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</si>
  <si>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</si>
  <si>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</si>
  <si>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</si>
  <si>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</si>
  <si>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</si>
  <si>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</si>
  <si>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</si>
  <si>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</si>
  <si>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</si>
  <si>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 xml:space="preserve">  جدول رقم (4)</t>
  </si>
  <si>
    <t xml:space="preserve">  جدول رقم (5)</t>
  </si>
  <si>
    <t>ذي قار</t>
  </si>
  <si>
    <t xml:space="preserve">  جدول رقم (6)</t>
  </si>
  <si>
    <t>متوسط غلة التبن (كغم)</t>
  </si>
  <si>
    <t>انتاج التبن (طن)</t>
  </si>
  <si>
    <t xml:space="preserve">  جدول رقم (7)</t>
  </si>
  <si>
    <t xml:space="preserve">  جدول رقم (8)</t>
  </si>
  <si>
    <t xml:space="preserve">  جدول رقم (9)</t>
  </si>
  <si>
    <t>النسبة المئوية %</t>
  </si>
  <si>
    <t xml:space="preserve">  جدول رقم (11)</t>
  </si>
  <si>
    <t xml:space="preserve">  جدول رقم (10)</t>
  </si>
  <si>
    <t xml:space="preserve">  جدول رقم (13)</t>
  </si>
  <si>
    <t xml:space="preserve">  جدول رقم (12)</t>
  </si>
  <si>
    <t>المساحة المحصودة (دونم)</t>
  </si>
  <si>
    <t xml:space="preserve">اجمالي المساحة (1000) دونم </t>
  </si>
  <si>
    <t>طـــــــن</t>
  </si>
  <si>
    <t>كمية الانتاج المتحقق (1000) طن</t>
  </si>
  <si>
    <t>متوسط غلة التبن (كغم/دونم)</t>
  </si>
  <si>
    <t>المحصول</t>
  </si>
  <si>
    <t xml:space="preserve">     طـــــن</t>
  </si>
  <si>
    <t>-</t>
  </si>
  <si>
    <t xml:space="preserve">المساحة المحصودة </t>
  </si>
  <si>
    <t>*4147</t>
  </si>
  <si>
    <t>*1003</t>
  </si>
  <si>
    <t>*2645</t>
  </si>
  <si>
    <t>*330</t>
  </si>
  <si>
    <t>*637.9</t>
  </si>
  <si>
    <t>*328.7</t>
  </si>
  <si>
    <t>**3053</t>
  </si>
  <si>
    <t>**825.7</t>
  </si>
  <si>
    <t>**499</t>
  </si>
  <si>
    <t>**470.2</t>
  </si>
  <si>
    <t>**3697</t>
  </si>
  <si>
    <t>**1062</t>
  </si>
  <si>
    <t>**4216</t>
  </si>
  <si>
    <t>**820</t>
  </si>
  <si>
    <t>**705.5</t>
  </si>
  <si>
    <t>**2974</t>
  </si>
  <si>
    <t>**303</t>
  </si>
  <si>
    <t>**369.4</t>
  </si>
  <si>
    <t>-10.9</t>
  </si>
  <si>
    <t>نسبة التغير السنوية %</t>
  </si>
  <si>
    <t>نسبة التغير السنوية%</t>
  </si>
  <si>
    <t>**3154</t>
  </si>
  <si>
    <t>**2178</t>
  </si>
  <si>
    <t>**690.5</t>
  </si>
  <si>
    <t>**601</t>
  </si>
  <si>
    <t>**191</t>
  </si>
  <si>
    <t>**317.1</t>
  </si>
  <si>
    <t xml:space="preserve">     مقارنة المساحة المزروعة وكمية الانتاج ومتوسط الغلة لمحصولي الحنطة والشعير للسنوات                     (2019-2014) </t>
  </si>
  <si>
    <t xml:space="preserve">المساحة المزروعة ومتوسط غلة الدونم الواحد وكمية الإنتاج لمحصول الحنطة حسب طريقة الإرواء للقطاع الخاص لسنة 2019  </t>
  </si>
  <si>
    <t xml:space="preserve">المساحة المزروعة ومتوسط غلة الدونم الواحد وكمية الإنتاج لمحصول الحنطة حسب المناطق المطرية للقطاع الخاص لسنة 2019 </t>
  </si>
  <si>
    <t>كمية الانتاج لمحصول الحنطة  حسب المحافظات لسنة 2019</t>
  </si>
  <si>
    <t>المساحة المزروعة ومتوسط غلة الدونم الواحد وكمية الإنتاج لمحصول الحنطة حسب المحافظات لسنة 2019</t>
  </si>
  <si>
    <t xml:space="preserve">المساحة المزروعة ومتوسط غلة الدونم الواحد وكمية الإنتاج في المناطق المروية لمحصول الحنطة حسب المحافظات للقطاع الخاص لسنة 2019  </t>
  </si>
  <si>
    <t xml:space="preserve">المساحة المزروعة ومتوسط غلة الدونم الواحد وكمية الإنتاج في المناطق الديمية لمحصول الحنطة حسب المحافظات لسنة 2019 </t>
  </si>
  <si>
    <t xml:space="preserve">المساحة المحصودة ومتوسط غلة الدونم الواحد والإنتاج  لتبن الحنطة للقطاع الخاص لسنة 2019 </t>
  </si>
  <si>
    <t xml:space="preserve">المساحة المزروعة ومتوسط غلة الدونم الواحد وكمية الإنتاج لمحصول الشعير حسب المناطق المطرية للقطاع الخاص لسنة 2019  </t>
  </si>
  <si>
    <t>المساحة المزروعة ومتوسط غلة الدونم الواحد وكمية الإنتاج لمحصول الشعير حسب طريقة الإرواء للقطاع الخاص لسنة 2019</t>
  </si>
  <si>
    <t>المساحة المزروعة ومتوسط غلة الدونم الواحد وكمية الإنتاج لمحصول الشعير حسب المحافظات لسنة 2019</t>
  </si>
  <si>
    <t>كمية الانتاج لمحصول الشعير حسب المحافظات لسنة 2019</t>
  </si>
  <si>
    <t xml:space="preserve">المساحة المزروعة ومتوسط غلة الدونم الواحد وكمية الإنتاج في المناطق الديمية لمحصول الشعير حسب المحافظات للقطاع الخاص لسنة  2019  </t>
  </si>
  <si>
    <t xml:space="preserve">المساحة المزروعة ومتوسط غلة الدونم الواحد وكمية الإنتاج في المناطق المروية لمحصول الشعير حسب المحافظات للقطاع الخاص لسنة 2019 </t>
  </si>
  <si>
    <t>المساحة المحصودة ومتوسط غلة الدونم الواحد والإنتاج  لتبن الشعير للقطاع الخاص لسنة 2019</t>
  </si>
  <si>
    <t>الانبار</t>
  </si>
  <si>
    <t>صلاح الدين</t>
  </si>
  <si>
    <t>نينوى</t>
  </si>
  <si>
    <t xml:space="preserve">*(عدا اقليم كردستان وبعض القرى من المحافظات نينوى،صلاح الدين، الانبار، كركوك، ديالى) </t>
  </si>
  <si>
    <t>***3721</t>
  </si>
  <si>
    <t>***4343</t>
  </si>
  <si>
    <t>***1518</t>
  </si>
  <si>
    <t>***6331</t>
  </si>
  <si>
    <t>*(عدا اقليم كردستان والمحافظات نينوى،صلاح الدين، الانبار)</t>
  </si>
  <si>
    <t>**(عدا اقليم كردستان والمحافظات نينوى،صلاح الدين، الانبار،قضاء الحويجة من محافظة كركوك وبعض القرى</t>
  </si>
  <si>
    <t xml:space="preserve"> في محافظة ديالى) </t>
  </si>
  <si>
    <t>***686.1</t>
  </si>
  <si>
    <t>***(عدا اقليم كردستان وبعض القرى في المحافظات نينوى ،كركوك ،ديالى،الانبار وصلاح الدين )</t>
  </si>
  <si>
    <t>***408.1</t>
  </si>
  <si>
    <r>
      <t xml:space="preserve">       السنوات       </t>
    </r>
    <r>
      <rPr>
        <b/>
        <sz val="10"/>
        <color theme="1"/>
        <rFont val="Arial"/>
        <family val="2"/>
      </rPr>
      <t xml:space="preserve">  </t>
    </r>
    <r>
      <rPr>
        <b/>
        <sz val="11"/>
        <color theme="1"/>
        <rFont val="Arial"/>
        <family val="2"/>
      </rPr>
      <t xml:space="preserve">    </t>
    </r>
  </si>
  <si>
    <t xml:space="preserve">شكل (5)  </t>
  </si>
  <si>
    <t xml:space="preserve">المحصول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</si>
</sst>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 readingOrder="2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 readingOrder="1"/>
    </xf>
    <xf numFmtId="0" fontId="8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7" xfId="0" applyFont="1" applyFill="1" applyBorder="1" applyAlignment="1">
      <alignment horizontal="center" wrapText="1" readingOrder="1"/>
    </xf>
    <xf numFmtId="0" fontId="3" fillId="0" borderId="1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/>
    <xf numFmtId="0" fontId="1" fillId="0" borderId="0" xfId="0" applyFont="1" applyBorder="1" applyAlignment="1"/>
    <xf numFmtId="0" fontId="3" fillId="0" borderId="1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readingOrder="2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" fontId="3" fillId="2" borderId="1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64" fontId="3" fillId="0" borderId="12" xfId="0" applyNumberFormat="1" applyFont="1" applyFill="1" applyBorder="1" applyAlignment="1">
      <alignment wrapText="1" readingOrder="1"/>
    </xf>
    <xf numFmtId="0" fontId="3" fillId="0" borderId="12" xfId="0" applyFont="1" applyFill="1" applyBorder="1" applyAlignment="1">
      <alignment horizontal="right" wrapText="1" readingOrder="1"/>
    </xf>
    <xf numFmtId="0" fontId="3" fillId="0" borderId="0" xfId="0" applyFont="1"/>
    <xf numFmtId="0" fontId="3" fillId="0" borderId="0" xfId="0" applyFont="1" applyBorder="1" applyAlignment="1">
      <alignment vertical="center" readingOrder="2"/>
    </xf>
    <xf numFmtId="49" fontId="3" fillId="0" borderId="7" xfId="0" applyNumberFormat="1" applyFont="1" applyBorder="1" applyAlignment="1">
      <alignment horizontal="right" vertical="center"/>
    </xf>
    <xf numFmtId="164" fontId="3" fillId="0" borderId="1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wrapText="1" readingOrder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3" fillId="0" borderId="14" xfId="0" applyFont="1" applyBorder="1" applyAlignment="1">
      <alignment vertical="center" readingOrder="2"/>
    </xf>
    <xf numFmtId="16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" fontId="3" fillId="0" borderId="12" xfId="0" applyNumberFormat="1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1" fontId="3" fillId="2" borderId="1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3" xfId="0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3" fillId="0" borderId="14" xfId="0" applyNumberFormat="1" applyFont="1" applyBorder="1" applyAlignment="1">
      <alignment vertical="center" readingOrder="2"/>
    </xf>
    <xf numFmtId="0" fontId="4" fillId="0" borderId="14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4" fillId="0" borderId="1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readingOrder="2"/>
    </xf>
    <xf numFmtId="0" fontId="3" fillId="0" borderId="14" xfId="0" applyFont="1" applyBorder="1" applyAlignment="1">
      <alignment horizontal="right" vertical="center" readingOrder="2"/>
    </xf>
    <xf numFmtId="0" fontId="4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wrapText="1" readingOrder="2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readingOrder="2"/>
    </xf>
    <xf numFmtId="0" fontId="3" fillId="0" borderId="14" xfId="0" applyFont="1" applyBorder="1" applyAlignment="1">
      <alignment horizontal="center" vertical="center" readingOrder="2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readingOrder="2"/>
    </xf>
    <xf numFmtId="164" fontId="3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wrapText="1" readingOrder="1"/>
    </xf>
    <xf numFmtId="0" fontId="3" fillId="0" borderId="3" xfId="0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61073278002603"/>
          <c:y val="6.1424701789480896E-2"/>
          <c:w val="0.80433833439738955"/>
          <c:h val="0.660062661019740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جدول4!$E$3</c:f>
              <c:strCache>
                <c:ptCount val="1"/>
                <c:pt idx="0">
                  <c:v>   الانتاج    (طن)</c:v>
                </c:pt>
              </c:strCache>
            </c:strRef>
          </c:tx>
          <c:invertIfNegative val="0"/>
          <c:cat>
            <c:strRef>
              <c:f>جدول4!$A$6:$A$20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 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جدول4!$E$6:$E$20</c:f>
              <c:numCache>
                <c:formatCode>0</c:formatCode>
                <c:ptCount val="15"/>
                <c:pt idx="0" formatCode="General">
                  <c:v>851219</c:v>
                </c:pt>
                <c:pt idx="1">
                  <c:v>395827</c:v>
                </c:pt>
                <c:pt idx="2">
                  <c:v>556659</c:v>
                </c:pt>
                <c:pt idx="3">
                  <c:v>261880</c:v>
                </c:pt>
                <c:pt idx="4">
                  <c:v>86416</c:v>
                </c:pt>
                <c:pt idx="5">
                  <c:v>207076</c:v>
                </c:pt>
                <c:pt idx="6">
                  <c:v>53671</c:v>
                </c:pt>
                <c:pt idx="7">
                  <c:v>515286</c:v>
                </c:pt>
                <c:pt idx="8">
                  <c:v>454394</c:v>
                </c:pt>
                <c:pt idx="9">
                  <c:v>152095</c:v>
                </c:pt>
                <c:pt idx="10">
                  <c:v>492025</c:v>
                </c:pt>
                <c:pt idx="11">
                  <c:v>78040</c:v>
                </c:pt>
                <c:pt idx="12">
                  <c:v>145345</c:v>
                </c:pt>
                <c:pt idx="13">
                  <c:v>64519</c:v>
                </c:pt>
                <c:pt idx="14">
                  <c:v>29021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2834304"/>
        <c:axId val="133150912"/>
        <c:axId val="0"/>
      </c:bar3DChart>
      <c:catAx>
        <c:axId val="13283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ar-IQ"/>
          </a:p>
        </c:txPr>
        <c:crossAx val="133150912"/>
        <c:crosses val="autoZero"/>
        <c:auto val="1"/>
        <c:lblAlgn val="ctr"/>
        <c:lblOffset val="100"/>
        <c:noMultiLvlLbl val="0"/>
      </c:catAx>
      <c:valAx>
        <c:axId val="133150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ar-IQ"/>
          </a:p>
        </c:txPr>
        <c:crossAx val="132834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ar-IQ"/>
    </a:p>
  </c:txPr>
  <c:printSettings>
    <c:headerFooter/>
    <c:pageMargins b="0.75000000000000733" l="0.70000000000000062" r="0.70000000000000062" t="0.75000000000000733" header="0.30000000000000032" footer="0.3000000000000003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40764018106906"/>
          <c:y val="2.8252405949256338E-2"/>
          <c:w val="0.83852148292012163"/>
          <c:h val="0.772948650273466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جدول10!$F$3</c:f>
              <c:strCache>
                <c:ptCount val="1"/>
                <c:pt idx="0">
                  <c:v>   الانتاج    (طن)</c:v>
                </c:pt>
              </c:strCache>
            </c:strRef>
          </c:tx>
          <c:invertIfNegative val="0"/>
          <c:cat>
            <c:strRef>
              <c:f>جدول10!$A$6:$A$20</c:f>
              <c:strCache>
                <c:ptCount val="15"/>
                <c:pt idx="0">
                  <c:v>نينوى</c:v>
                </c:pt>
                <c:pt idx="1">
                  <c:v>كركوك</c:v>
                </c:pt>
                <c:pt idx="2">
                  <c:v>ديالى</c:v>
                </c:pt>
                <c:pt idx="3">
                  <c:v>الانبار</c:v>
                </c:pt>
                <c:pt idx="4">
                  <c:v>بغداد</c:v>
                </c:pt>
                <c:pt idx="5">
                  <c:v>بابل</c:v>
                </c:pt>
                <c:pt idx="6">
                  <c:v>كربلاء</c:v>
                </c:pt>
                <c:pt idx="7">
                  <c:v>واسط</c:v>
                </c:pt>
                <c:pt idx="8">
                  <c:v>صلاح الدين</c:v>
                </c:pt>
                <c:pt idx="9">
                  <c:v>النجف</c:v>
                </c:pt>
                <c:pt idx="10">
                  <c:v>القادسية</c:v>
                </c:pt>
                <c:pt idx="11">
                  <c:v>المثنى</c:v>
                </c:pt>
                <c:pt idx="12">
                  <c:v>ذي قار </c:v>
                </c:pt>
                <c:pt idx="13">
                  <c:v>ميسان</c:v>
                </c:pt>
                <c:pt idx="14">
                  <c:v>البصرة</c:v>
                </c:pt>
              </c:strCache>
            </c:strRef>
          </c:cat>
          <c:val>
            <c:numRef>
              <c:f>جدول10!$F$6:$F$20</c:f>
              <c:numCache>
                <c:formatCode>General</c:formatCode>
                <c:ptCount val="15"/>
                <c:pt idx="0">
                  <c:v>1261906</c:v>
                </c:pt>
                <c:pt idx="1">
                  <c:v>3564</c:v>
                </c:pt>
                <c:pt idx="2">
                  <c:v>14460</c:v>
                </c:pt>
                <c:pt idx="3">
                  <c:v>1031</c:v>
                </c:pt>
                <c:pt idx="4">
                  <c:v>4772</c:v>
                </c:pt>
                <c:pt idx="5">
                  <c:v>9657</c:v>
                </c:pt>
                <c:pt idx="6">
                  <c:v>2579</c:v>
                </c:pt>
                <c:pt idx="7">
                  <c:v>36244</c:v>
                </c:pt>
                <c:pt idx="8">
                  <c:v>4332</c:v>
                </c:pt>
                <c:pt idx="9">
                  <c:v>1629</c:v>
                </c:pt>
                <c:pt idx="10">
                  <c:v>78787</c:v>
                </c:pt>
                <c:pt idx="11">
                  <c:v>52450</c:v>
                </c:pt>
                <c:pt idx="12">
                  <c:v>29485</c:v>
                </c:pt>
                <c:pt idx="13" formatCode="0">
                  <c:v>17575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3500928"/>
        <c:axId val="133310144"/>
        <c:axId val="0"/>
      </c:bar3DChart>
      <c:catAx>
        <c:axId val="1335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ar-IQ"/>
          </a:p>
        </c:txPr>
        <c:crossAx val="133310144"/>
        <c:crosses val="autoZero"/>
        <c:auto val="1"/>
        <c:lblAlgn val="ctr"/>
        <c:lblOffset val="100"/>
        <c:noMultiLvlLbl val="0"/>
      </c:catAx>
      <c:valAx>
        <c:axId val="13331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ar-IQ"/>
          </a:p>
        </c:txPr>
        <c:crossAx val="133500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 b="1"/>
      </a:pPr>
      <a:endParaRPr lang="ar-IQ"/>
    </a:p>
  </c:txPr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436563</xdr:colOff>
      <xdr:row>26</xdr:row>
      <xdr:rowOff>73025</xdr:rowOff>
    </xdr:from>
    <xdr:to>
      <xdr:col>8</xdr:col>
      <xdr:colOff>0</xdr:colOff>
      <xdr:row>39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0.01013</cdr:x>
      <cdr:y>0.26141</cdr:y>
    </cdr:from>
    <cdr:to>
      <cdr:x>0.04392</cdr:x>
      <cdr:y>0.73029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49" y="600075"/>
          <a:ext cx="190500" cy="1076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0.00338</cdr:x>
      <cdr:y>0.03997</cdr:y>
    </cdr:from>
    <cdr:to>
      <cdr:x>0.06891</cdr:x>
      <cdr:y>0.78486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958" y="89535"/>
          <a:ext cx="425717" cy="1668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 anchor="t"/>
        <a:lstStyle xmlns:a="http://schemas.openxmlformats.org/drawingml/2006/main"/>
        <a:p xmlns:a="http://schemas.openxmlformats.org/drawingml/2006/main">
          <a:pPr algn="ctr"/>
          <a:r>
            <a:rPr lang="ar-SA" sz="900" b="1"/>
            <a:t>كمية</a:t>
          </a:r>
          <a:r>
            <a:rPr lang="ar-SA" sz="900"/>
            <a:t> </a:t>
          </a:r>
          <a:r>
            <a:rPr lang="ar-SA" sz="900" b="1"/>
            <a:t>الانتاج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0.36395</cdr:x>
      <cdr:y>0.87739</cdr:y>
    </cdr:from>
    <cdr:to>
      <cdr:x>0.65529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31417" y="2223011"/>
          <a:ext cx="1626183" cy="310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 </a:t>
          </a:r>
          <a:r>
            <a:rPr lang="ar-SA" sz="900" b="1"/>
            <a:t>المحافظات</a:t>
          </a:r>
          <a:endParaRPr lang="en-US" sz="9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177165</xdr:colOff>
      <xdr:row>26</xdr:row>
      <xdr:rowOff>45720</xdr:rowOff>
    </xdr:from>
    <xdr:to>
      <xdr:col>9</xdr:col>
      <xdr:colOff>0</xdr:colOff>
      <xdr:row>40</xdr:row>
      <xdr:rowOff>106680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41</xdr:row>
      <xdr:rowOff>0</xdr:rowOff>
    </xdr:from>
    <xdr:to>
      <xdr:col>6</xdr:col>
      <xdr:colOff>264154</xdr:colOff>
      <xdr:row>41</xdr:row>
      <xdr:rowOff>163841</xdr:rowOff>
    </xdr:to>
    <xdr:sp macro="" textlink="">
      <xdr:nvSpPr>
        <xdr:cNvPr id="3" name="TextBox 1"/>
        <xdr:cNvSpPr txBox="1"/>
      </xdr:nvSpPr>
      <xdr:spPr>
        <a:xfrm>
          <a:off x="9983878946" y="9001125"/>
          <a:ext cx="2064379" cy="163841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SA" sz="1000" b="1"/>
            <a:t>ا</a:t>
          </a:r>
          <a:r>
            <a:rPr lang="ar-SA" sz="1100" b="1"/>
            <a:t>لمحافظات</a:t>
          </a:r>
          <a:endParaRPr lang="en-US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0.06704</cdr:y>
    </cdr:from>
    <cdr:to>
      <cdr:x>0.05369</cdr:x>
      <cdr:y>0.83869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82881"/>
          <a:ext cx="302747" cy="2105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ar-SA" sz="1200" b="1"/>
            <a:t>كمية</a:t>
          </a:r>
          <a:r>
            <a:rPr lang="ar-SA" sz="1400" b="1" baseline="0"/>
            <a:t> </a:t>
          </a:r>
          <a:r>
            <a:rPr lang="ar-SA" sz="1200" b="1" baseline="0"/>
            <a:t>الانتاج</a:t>
          </a:r>
          <a:endParaRPr 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rightToLeft="1" tabSelected="1" workbookViewId="0">
      <selection activeCell="O6" sqref="O6"/>
    </sheetView>
  </sheetViews>
  <sheetFormatPr defaultRowHeight="14.25" x14ac:dyDescent="0.2"/>
  <cols>
    <col min="1" max="1" width="12.625" customWidth="1"/>
    <col min="2" max="2" width="10.125" customWidth="1"/>
    <col min="3" max="3" width="9.125" customWidth="1"/>
    <col min="4" max="4" width="10.75" customWidth="1"/>
    <col min="5" max="5" width="8.75" customWidth="1"/>
    <col min="6" max="6" width="8.875" customWidth="1"/>
  </cols>
  <sheetData>
    <row r="1" spans="1:8" ht="33" customHeight="1" x14ac:dyDescent="0.2">
      <c r="A1" s="116" t="s">
        <v>87</v>
      </c>
      <c r="B1" s="116"/>
      <c r="C1" s="116"/>
      <c r="D1" s="116"/>
      <c r="E1" s="116"/>
      <c r="F1" s="116"/>
    </row>
    <row r="2" spans="1:8" ht="21" customHeight="1" x14ac:dyDescent="0.2">
      <c r="A2" s="1" t="s">
        <v>0</v>
      </c>
      <c r="B2" s="2"/>
      <c r="C2" s="3"/>
      <c r="D2" s="3"/>
      <c r="E2" s="3"/>
      <c r="F2" s="3"/>
    </row>
    <row r="3" spans="1:8" ht="15.75" x14ac:dyDescent="0.2">
      <c r="A3" s="117" t="s">
        <v>1</v>
      </c>
      <c r="B3" s="165" t="s">
        <v>116</v>
      </c>
      <c r="C3" s="124" t="s">
        <v>118</v>
      </c>
      <c r="D3" s="125"/>
      <c r="E3" s="125"/>
      <c r="F3" s="125"/>
    </row>
    <row r="4" spans="1:8" ht="15" customHeight="1" x14ac:dyDescent="0.2">
      <c r="A4" s="118"/>
      <c r="B4" s="166"/>
      <c r="C4" s="163" t="s">
        <v>3</v>
      </c>
      <c r="D4" s="120" t="s">
        <v>79</v>
      </c>
      <c r="E4" s="163" t="s">
        <v>4</v>
      </c>
      <c r="F4" s="170" t="s">
        <v>80</v>
      </c>
    </row>
    <row r="5" spans="1:8" ht="34.5" customHeight="1" x14ac:dyDescent="0.2">
      <c r="A5" s="119"/>
      <c r="B5" s="167"/>
      <c r="C5" s="164"/>
      <c r="D5" s="126"/>
      <c r="E5" s="164"/>
      <c r="F5" s="171"/>
    </row>
    <row r="6" spans="1:8" ht="15" customHeight="1" x14ac:dyDescent="0.2">
      <c r="A6" s="129" t="s">
        <v>52</v>
      </c>
      <c r="B6" s="48">
        <v>2014</v>
      </c>
      <c r="C6" s="61">
        <v>8528</v>
      </c>
      <c r="D6" s="62">
        <v>15.6</v>
      </c>
      <c r="E6" s="61">
        <v>4632</v>
      </c>
      <c r="F6" s="172">
        <v>37.700000000000003</v>
      </c>
    </row>
    <row r="7" spans="1:8" ht="18" customHeight="1" x14ac:dyDescent="0.2">
      <c r="A7" s="130"/>
      <c r="B7" s="48">
        <v>2015</v>
      </c>
      <c r="C7" s="61" t="s">
        <v>60</v>
      </c>
      <c r="D7" s="61">
        <v>-51.4</v>
      </c>
      <c r="E7" s="61" t="s">
        <v>61</v>
      </c>
      <c r="F7" s="172">
        <v>-78.3</v>
      </c>
    </row>
    <row r="8" spans="1:8" x14ac:dyDescent="0.2">
      <c r="A8" s="130"/>
      <c r="B8" s="42">
        <v>2016</v>
      </c>
      <c r="C8" s="64" t="s">
        <v>70</v>
      </c>
      <c r="D8" s="74" t="s">
        <v>78</v>
      </c>
      <c r="E8" s="65" t="s">
        <v>71</v>
      </c>
      <c r="F8" s="173">
        <v>5.9</v>
      </c>
    </row>
    <row r="9" spans="1:8" x14ac:dyDescent="0.2">
      <c r="A9" s="130"/>
      <c r="B9" s="36">
        <v>2017</v>
      </c>
      <c r="C9" s="61" t="s">
        <v>72</v>
      </c>
      <c r="D9" s="62">
        <v>14</v>
      </c>
      <c r="E9" s="69" t="s">
        <v>73</v>
      </c>
      <c r="F9" s="173">
        <v>-22.8</v>
      </c>
    </row>
    <row r="10" spans="1:8" x14ac:dyDescent="0.2">
      <c r="A10" s="130"/>
      <c r="B10" s="36">
        <v>2018</v>
      </c>
      <c r="C10" s="61" t="s">
        <v>81</v>
      </c>
      <c r="D10" s="62">
        <v>-25.2</v>
      </c>
      <c r="E10" s="69" t="s">
        <v>84</v>
      </c>
      <c r="F10" s="173">
        <v>-26.7</v>
      </c>
    </row>
    <row r="11" spans="1:8" ht="15" x14ac:dyDescent="0.2">
      <c r="A11" s="131"/>
      <c r="B11" s="80">
        <v>2019</v>
      </c>
      <c r="C11" s="69" t="s">
        <v>109</v>
      </c>
      <c r="D11" s="75">
        <v>100.7</v>
      </c>
      <c r="E11" s="69" t="s">
        <v>106</v>
      </c>
      <c r="F11" s="174">
        <v>519</v>
      </c>
    </row>
    <row r="12" spans="1:8" ht="15" customHeight="1" x14ac:dyDescent="0.2">
      <c r="A12" s="129" t="s">
        <v>54</v>
      </c>
      <c r="B12" s="76">
        <v>2014</v>
      </c>
      <c r="C12" s="61">
        <v>5055</v>
      </c>
      <c r="D12" s="62">
        <v>21</v>
      </c>
      <c r="E12" s="61">
        <v>1278</v>
      </c>
      <c r="F12" s="172">
        <v>27.4</v>
      </c>
    </row>
    <row r="13" spans="1:8" x14ac:dyDescent="0.2">
      <c r="A13" s="130"/>
      <c r="B13" s="48">
        <v>2015</v>
      </c>
      <c r="C13" s="61" t="s">
        <v>62</v>
      </c>
      <c r="D13" s="61">
        <v>-47.7</v>
      </c>
      <c r="E13" s="61" t="s">
        <v>63</v>
      </c>
      <c r="F13" s="175">
        <v>-74.2</v>
      </c>
      <c r="H13" s="77"/>
    </row>
    <row r="14" spans="1:8" x14ac:dyDescent="0.2">
      <c r="A14" s="130"/>
      <c r="B14" s="42">
        <v>2016</v>
      </c>
      <c r="C14" s="61" t="s">
        <v>66</v>
      </c>
      <c r="D14" s="61">
        <v>15.4</v>
      </c>
      <c r="E14" s="61" t="s">
        <v>68</v>
      </c>
      <c r="F14" s="175">
        <v>51.2</v>
      </c>
      <c r="H14" s="77"/>
    </row>
    <row r="15" spans="1:8" x14ac:dyDescent="0.2">
      <c r="A15" s="130"/>
      <c r="B15" s="36">
        <v>2017</v>
      </c>
      <c r="C15" s="61" t="s">
        <v>75</v>
      </c>
      <c r="D15" s="61">
        <v>-2.6</v>
      </c>
      <c r="E15" s="61" t="s">
        <v>76</v>
      </c>
      <c r="F15" s="175">
        <v>-39.299999999999997</v>
      </c>
      <c r="H15" s="77"/>
    </row>
    <row r="16" spans="1:8" x14ac:dyDescent="0.2">
      <c r="A16" s="130"/>
      <c r="B16" s="36">
        <v>2018</v>
      </c>
      <c r="C16" s="61" t="s">
        <v>82</v>
      </c>
      <c r="D16" s="61">
        <v>-26.8</v>
      </c>
      <c r="E16" s="61" t="s">
        <v>85</v>
      </c>
      <c r="F16" s="175">
        <v>-37.1</v>
      </c>
      <c r="H16" s="15"/>
    </row>
    <row r="17" spans="1:8" ht="15" x14ac:dyDescent="0.25">
      <c r="A17" s="131"/>
      <c r="B17" s="81">
        <v>2019</v>
      </c>
      <c r="C17" s="61" t="s">
        <v>107</v>
      </c>
      <c r="D17" s="62">
        <v>99.4</v>
      </c>
      <c r="E17" s="61" t="s">
        <v>108</v>
      </c>
      <c r="F17" s="172">
        <v>696.5</v>
      </c>
      <c r="H17" s="15"/>
    </row>
    <row r="18" spans="1:8" ht="18" customHeight="1" x14ac:dyDescent="0.2">
      <c r="A18" s="134" t="s">
        <v>2</v>
      </c>
      <c r="B18" s="48">
        <v>2014</v>
      </c>
      <c r="C18" s="62">
        <v>592.79999999999995</v>
      </c>
      <c r="D18" s="62">
        <v>4.5999999999999996</v>
      </c>
      <c r="E18" s="62">
        <v>275.8</v>
      </c>
      <c r="F18" s="172">
        <v>-7.5</v>
      </c>
      <c r="H18" s="15"/>
    </row>
    <row r="19" spans="1:8" x14ac:dyDescent="0.2">
      <c r="A19" s="135"/>
      <c r="B19" s="48">
        <v>2015</v>
      </c>
      <c r="C19" s="62" t="s">
        <v>64</v>
      </c>
      <c r="D19" s="62">
        <v>7.6</v>
      </c>
      <c r="E19" s="62" t="s">
        <v>65</v>
      </c>
      <c r="F19" s="172">
        <v>19.100000000000001</v>
      </c>
      <c r="H19" s="15"/>
    </row>
    <row r="20" spans="1:8" x14ac:dyDescent="0.2">
      <c r="A20" s="135"/>
      <c r="B20" s="36">
        <v>2016</v>
      </c>
      <c r="C20" s="62" t="s">
        <v>67</v>
      </c>
      <c r="D20" s="62">
        <v>29.4</v>
      </c>
      <c r="E20" s="61" t="s">
        <v>69</v>
      </c>
      <c r="F20" s="175">
        <v>43</v>
      </c>
      <c r="H20" s="78"/>
    </row>
    <row r="21" spans="1:8" x14ac:dyDescent="0.2">
      <c r="A21" s="135"/>
      <c r="B21" s="36">
        <v>2017</v>
      </c>
      <c r="C21" s="70" t="s">
        <v>74</v>
      </c>
      <c r="D21" s="70">
        <v>-14.6</v>
      </c>
      <c r="E21" s="71" t="s">
        <v>77</v>
      </c>
      <c r="F21" s="175">
        <v>-21.4</v>
      </c>
      <c r="H21" s="77"/>
    </row>
    <row r="22" spans="1:8" x14ac:dyDescent="0.2">
      <c r="A22" s="135"/>
      <c r="B22" s="36">
        <v>2018</v>
      </c>
      <c r="C22" s="70" t="s">
        <v>83</v>
      </c>
      <c r="D22" s="70">
        <v>-2.1</v>
      </c>
      <c r="E22" s="71" t="s">
        <v>86</v>
      </c>
      <c r="F22" s="175">
        <v>-14.2</v>
      </c>
      <c r="H22" s="79"/>
    </row>
    <row r="23" spans="1:8" ht="15" x14ac:dyDescent="0.25">
      <c r="A23" s="136"/>
      <c r="B23" s="81">
        <v>2019</v>
      </c>
      <c r="C23" s="62" t="s">
        <v>113</v>
      </c>
      <c r="D23" s="62">
        <v>-0.6</v>
      </c>
      <c r="E23" s="62" t="s">
        <v>115</v>
      </c>
      <c r="F23" s="172">
        <v>28.7</v>
      </c>
      <c r="H23" s="79"/>
    </row>
    <row r="24" spans="1:8" ht="24" customHeight="1" x14ac:dyDescent="0.2">
      <c r="A24" s="127" t="s">
        <v>110</v>
      </c>
      <c r="B24" s="127"/>
      <c r="C24" s="127"/>
      <c r="D24" s="127"/>
      <c r="E24" s="127"/>
      <c r="F24" s="107"/>
      <c r="G24" s="54"/>
      <c r="H24" s="15"/>
    </row>
    <row r="25" spans="1:8" ht="15" customHeight="1" x14ac:dyDescent="0.2">
      <c r="A25" s="128" t="s">
        <v>111</v>
      </c>
      <c r="B25" s="128"/>
      <c r="C25" s="128"/>
      <c r="D25" s="128"/>
      <c r="E25" s="128"/>
      <c r="F25" s="128"/>
      <c r="H25" s="15"/>
    </row>
    <row r="26" spans="1:8" ht="15.75" customHeight="1" x14ac:dyDescent="0.2">
      <c r="A26" s="72" t="s">
        <v>112</v>
      </c>
      <c r="H26" s="15"/>
    </row>
    <row r="27" spans="1:8" x14ac:dyDescent="0.2">
      <c r="A27" s="128" t="s">
        <v>114</v>
      </c>
      <c r="B27" s="128"/>
      <c r="C27" s="128"/>
      <c r="D27" s="128"/>
      <c r="E27" s="128"/>
      <c r="F27" s="128"/>
      <c r="H27" s="15"/>
    </row>
  </sheetData>
  <mergeCells count="14">
    <mergeCell ref="A24:E24"/>
    <mergeCell ref="A25:F25"/>
    <mergeCell ref="A27:F27"/>
    <mergeCell ref="A6:A11"/>
    <mergeCell ref="A12:A17"/>
    <mergeCell ref="A18:A23"/>
    <mergeCell ref="A1:F1"/>
    <mergeCell ref="A3:A5"/>
    <mergeCell ref="B3:B5"/>
    <mergeCell ref="C3:F3"/>
    <mergeCell ref="D4:D5"/>
    <mergeCell ref="F4:F5"/>
    <mergeCell ref="E4:E5"/>
    <mergeCell ref="C4:C5"/>
  </mergeCells>
  <printOptions horizontalCentered="1" verticalCentered="1"/>
  <pageMargins left="1.25984251968504" right="1.25984251968504" top="1.49606299212598" bottom="1.49606299212598" header="0.31496062992126" footer="0.31496062992126"/>
  <pageSetup paperSize="9" orientation="portrait" r:id="rId1"/>
  <headerFooter>
    <oddFooter>&amp;C4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rightToLeft="1" topLeftCell="A10" workbookViewId="0">
      <selection activeCell="E26" sqref="E26"/>
    </sheetView>
  </sheetViews>
  <sheetFormatPr defaultRowHeight="14.25" x14ac:dyDescent="0.2"/>
  <cols>
    <col min="1" max="1" width="9.75" style="8" customWidth="1"/>
    <col min="2" max="2" width="9.625" style="8" customWidth="1"/>
    <col min="3" max="3" width="9.25" style="8" customWidth="1"/>
    <col min="4" max="4" width="9" style="8" customWidth="1"/>
    <col min="5" max="5" width="9.75" style="8" customWidth="1"/>
    <col min="6" max="6" width="9.125" style="8" customWidth="1"/>
    <col min="7" max="7" width="9.25" style="8" customWidth="1"/>
  </cols>
  <sheetData>
    <row r="1" spans="1:11" ht="30.75" customHeight="1" x14ac:dyDescent="0.2">
      <c r="A1" s="141" t="s">
        <v>88</v>
      </c>
      <c r="B1" s="141"/>
      <c r="C1" s="141"/>
      <c r="D1" s="141"/>
      <c r="E1" s="141"/>
      <c r="F1" s="141"/>
      <c r="G1" s="141"/>
    </row>
    <row r="2" spans="1:11" ht="18" customHeight="1" x14ac:dyDescent="0.2">
      <c r="A2" s="23" t="s">
        <v>19</v>
      </c>
      <c r="B2" s="11"/>
      <c r="C2" s="7"/>
      <c r="D2" s="7"/>
      <c r="E2" s="7"/>
      <c r="F2" s="7"/>
    </row>
    <row r="3" spans="1:11" ht="25.5" customHeight="1" x14ac:dyDescent="0.2">
      <c r="A3" s="143" t="s">
        <v>16</v>
      </c>
      <c r="B3" s="121" t="s">
        <v>5</v>
      </c>
      <c r="C3" s="137"/>
      <c r="D3" s="147"/>
      <c r="E3" s="138" t="s">
        <v>6</v>
      </c>
      <c r="F3" s="121" t="s">
        <v>17</v>
      </c>
      <c r="G3" s="147"/>
    </row>
    <row r="4" spans="1:11" ht="17.25" customHeight="1" x14ac:dyDescent="0.2">
      <c r="A4" s="143"/>
      <c r="B4" s="123" t="s">
        <v>7</v>
      </c>
      <c r="C4" s="160"/>
      <c r="D4" s="149"/>
      <c r="E4" s="139"/>
      <c r="F4" s="161" t="s">
        <v>18</v>
      </c>
      <c r="G4" s="162"/>
    </row>
    <row r="5" spans="1:11" ht="25.5" x14ac:dyDescent="0.2">
      <c r="A5" s="143"/>
      <c r="B5" s="9" t="s">
        <v>8</v>
      </c>
      <c r="C5" s="9" t="s">
        <v>9</v>
      </c>
      <c r="D5" s="9" t="s">
        <v>10</v>
      </c>
      <c r="E5" s="150"/>
      <c r="F5" s="9" t="s">
        <v>8</v>
      </c>
      <c r="G5" s="9" t="s">
        <v>9</v>
      </c>
    </row>
    <row r="6" spans="1:11" ht="19.5" customHeight="1" x14ac:dyDescent="0.2">
      <c r="A6" s="22" t="s">
        <v>14</v>
      </c>
      <c r="B6" s="61">
        <v>4452926</v>
      </c>
      <c r="C6" s="61">
        <v>4338282</v>
      </c>
      <c r="D6" s="61">
        <v>114644</v>
      </c>
      <c r="E6" s="63">
        <v>3396426</v>
      </c>
      <c r="F6" s="62">
        <f>E6/B6*1000</f>
        <v>762.74027459697288</v>
      </c>
      <c r="G6" s="62">
        <f>E6/C6*1000</f>
        <v>782.89654752733918</v>
      </c>
    </row>
    <row r="7" spans="1:11" ht="19.5" customHeight="1" x14ac:dyDescent="0.2">
      <c r="A7" s="22" t="s">
        <v>15</v>
      </c>
      <c r="B7" s="61">
        <v>1878190</v>
      </c>
      <c r="C7" s="61">
        <v>1834980</v>
      </c>
      <c r="D7" s="61">
        <v>43210</v>
      </c>
      <c r="E7" s="61">
        <v>947047</v>
      </c>
      <c r="F7" s="62">
        <f>E7/B7*1000</f>
        <v>504.23386345364418</v>
      </c>
      <c r="G7" s="66">
        <f>E7/C7*1000</f>
        <v>516.1075325071663</v>
      </c>
      <c r="K7" s="52"/>
    </row>
    <row r="8" spans="1:11" ht="19.5" customHeight="1" x14ac:dyDescent="0.2">
      <c r="A8" s="24" t="s">
        <v>12</v>
      </c>
      <c r="B8" s="61">
        <f>SUM(B6:B7)</f>
        <v>6331116</v>
      </c>
      <c r="C8" s="61">
        <f>SUM(C6:C7)</f>
        <v>6173262</v>
      </c>
      <c r="D8" s="61">
        <f>SUM(D6:D7)</f>
        <v>157854</v>
      </c>
      <c r="E8" s="63">
        <f>SUM(E6:E7)</f>
        <v>4343473</v>
      </c>
      <c r="F8" s="62">
        <f>E8/B8*1000</f>
        <v>686.05171663258102</v>
      </c>
      <c r="G8" s="66">
        <f>E8/C8*1000</f>
        <v>703.59446918015146</v>
      </c>
    </row>
    <row r="9" spans="1:11" ht="18" customHeight="1" x14ac:dyDescent="0.2">
      <c r="A9" s="127" t="s">
        <v>13</v>
      </c>
      <c r="B9" s="127"/>
      <c r="C9" s="127"/>
      <c r="D9" s="127"/>
      <c r="E9" s="10"/>
      <c r="F9" s="142"/>
      <c r="G9" s="142"/>
    </row>
    <row r="10" spans="1:11" ht="15.75" x14ac:dyDescent="0.2">
      <c r="A10" s="72"/>
      <c r="B10"/>
      <c r="C10"/>
      <c r="D10"/>
      <c r="E10" s="18"/>
    </row>
    <row r="12" spans="1:11" ht="33.75" customHeight="1" x14ac:dyDescent="0.2">
      <c r="A12" s="141" t="s">
        <v>89</v>
      </c>
      <c r="B12" s="141"/>
      <c r="C12" s="141"/>
      <c r="D12" s="141"/>
      <c r="E12" s="141"/>
      <c r="F12" s="141"/>
      <c r="G12" s="141"/>
    </row>
    <row r="13" spans="1:11" ht="19.5" customHeight="1" x14ac:dyDescent="0.2">
      <c r="A13" s="23" t="s">
        <v>23</v>
      </c>
      <c r="B13" s="11"/>
      <c r="C13" s="7"/>
      <c r="D13" s="7"/>
      <c r="E13" s="7"/>
      <c r="F13" s="7"/>
    </row>
    <row r="14" spans="1:11" ht="14.25" customHeight="1" x14ac:dyDescent="0.2">
      <c r="A14" s="143" t="s">
        <v>16</v>
      </c>
      <c r="B14" s="121" t="s">
        <v>5</v>
      </c>
      <c r="C14" s="137"/>
      <c r="D14" s="147"/>
      <c r="E14" s="138" t="s">
        <v>6</v>
      </c>
      <c r="F14" s="121" t="s">
        <v>17</v>
      </c>
      <c r="G14" s="137"/>
    </row>
    <row r="15" spans="1:11" ht="17.25" customHeight="1" x14ac:dyDescent="0.2">
      <c r="A15" s="143"/>
      <c r="B15" s="123" t="s">
        <v>7</v>
      </c>
      <c r="C15" s="160"/>
      <c r="D15" s="149"/>
      <c r="E15" s="139"/>
      <c r="F15" s="161" t="s">
        <v>18</v>
      </c>
      <c r="G15" s="168"/>
    </row>
    <row r="16" spans="1:11" ht="25.5" x14ac:dyDescent="0.2">
      <c r="A16" s="143"/>
      <c r="B16" s="9" t="s">
        <v>8</v>
      </c>
      <c r="C16" s="9" t="s">
        <v>9</v>
      </c>
      <c r="D16" s="9" t="s">
        <v>10</v>
      </c>
      <c r="E16" s="150"/>
      <c r="F16" s="111" t="s">
        <v>8</v>
      </c>
      <c r="G16" s="110" t="s">
        <v>9</v>
      </c>
    </row>
    <row r="17" spans="1:7" ht="27" customHeight="1" x14ac:dyDescent="0.2">
      <c r="A17" s="21" t="s">
        <v>20</v>
      </c>
      <c r="B17" s="61">
        <v>337873</v>
      </c>
      <c r="C17" s="61">
        <v>337873</v>
      </c>
      <c r="D17" s="61" t="s">
        <v>58</v>
      </c>
      <c r="E17" s="61">
        <v>196464</v>
      </c>
      <c r="F17" s="62">
        <f>E17/B17*1000</f>
        <v>581.47292029845528</v>
      </c>
      <c r="G17" s="172">
        <f>E17/C17*1000</f>
        <v>581.47292029845528</v>
      </c>
    </row>
    <row r="18" spans="1:7" ht="27" customHeight="1" x14ac:dyDescent="0.2">
      <c r="A18" s="21" t="s">
        <v>21</v>
      </c>
      <c r="B18" s="61">
        <v>1338601</v>
      </c>
      <c r="C18" s="61">
        <v>1325551</v>
      </c>
      <c r="D18" s="61">
        <f>B18-C18</f>
        <v>13050</v>
      </c>
      <c r="E18" s="61">
        <v>644809</v>
      </c>
      <c r="F18" s="62">
        <f>E18/B18*1000</f>
        <v>481.70365926814634</v>
      </c>
      <c r="G18" s="176">
        <f>E18/C18*1000</f>
        <v>486.44601377087713</v>
      </c>
    </row>
    <row r="19" spans="1:7" ht="27" customHeight="1" x14ac:dyDescent="0.2">
      <c r="A19" s="21" t="s">
        <v>22</v>
      </c>
      <c r="B19" s="61">
        <v>201716</v>
      </c>
      <c r="C19" s="61">
        <v>171556</v>
      </c>
      <c r="D19" s="61">
        <f>B19-C19</f>
        <v>30160</v>
      </c>
      <c r="E19" s="61">
        <v>105774</v>
      </c>
      <c r="F19" s="62">
        <f>E19/B19*1000</f>
        <v>524.37089769775321</v>
      </c>
      <c r="G19" s="176">
        <f>E19/C19*1000</f>
        <v>616.55669285830857</v>
      </c>
    </row>
    <row r="20" spans="1:7" ht="25.5" customHeight="1" x14ac:dyDescent="0.2">
      <c r="A20" s="25" t="s">
        <v>12</v>
      </c>
      <c r="B20" s="61">
        <f>SUM(B17:B19)</f>
        <v>1878190</v>
      </c>
      <c r="C20" s="61">
        <f>SUM(C17:C19)</f>
        <v>1834980</v>
      </c>
      <c r="D20" s="61">
        <f>SUM(D18:D19)</f>
        <v>43210</v>
      </c>
      <c r="E20" s="61">
        <f>SUM(E17:E19)</f>
        <v>947047</v>
      </c>
      <c r="F20" s="62">
        <f>E20/B20*1000</f>
        <v>504.23386345364418</v>
      </c>
      <c r="G20" s="172">
        <f>E20/C20*1000</f>
        <v>516.1075325071663</v>
      </c>
    </row>
  </sheetData>
  <mergeCells count="16">
    <mergeCell ref="F14:G14"/>
    <mergeCell ref="F15:G15"/>
    <mergeCell ref="B14:D14"/>
    <mergeCell ref="B15:D15"/>
    <mergeCell ref="E3:E5"/>
    <mergeCell ref="E14:E16"/>
    <mergeCell ref="A12:G12"/>
    <mergeCell ref="F9:G9"/>
    <mergeCell ref="A14:A16"/>
    <mergeCell ref="A3:A5"/>
    <mergeCell ref="A9:D9"/>
    <mergeCell ref="B3:D3"/>
    <mergeCell ref="B4:D4"/>
    <mergeCell ref="F3:G3"/>
    <mergeCell ref="F4:G4"/>
    <mergeCell ref="A1:G1"/>
  </mergeCells>
  <printOptions horizontalCentered="1" verticalCentered="1"/>
  <pageMargins left="0.5" right="0.5" top="0.5" bottom="0.5" header="0.3" footer="0.3"/>
  <pageSetup paperSize="9" scale="95" orientation="portrait" r:id="rId1"/>
  <headerFooter>
    <oddFooter>&amp;C6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rightToLeft="1" zoomScaleNormal="100" workbookViewId="0">
      <selection activeCell="N5" sqref="N5"/>
    </sheetView>
  </sheetViews>
  <sheetFormatPr defaultRowHeight="14.25" x14ac:dyDescent="0.2"/>
  <cols>
    <col min="1" max="1" width="8.875" customWidth="1"/>
    <col min="2" max="2" width="9" customWidth="1"/>
    <col min="5" max="5" width="9.75" customWidth="1"/>
    <col min="6" max="6" width="8.875" customWidth="1"/>
    <col min="7" max="7" width="8.75" customWidth="1"/>
    <col min="8" max="8" width="10.375" customWidth="1"/>
  </cols>
  <sheetData>
    <row r="1" spans="1:15" ht="20.25" customHeight="1" x14ac:dyDescent="0.2">
      <c r="A1" s="141" t="s">
        <v>91</v>
      </c>
      <c r="B1" s="141"/>
      <c r="C1" s="141"/>
      <c r="D1" s="141"/>
      <c r="E1" s="141"/>
      <c r="F1" s="141"/>
      <c r="G1" s="141"/>
      <c r="H1" s="141"/>
    </row>
    <row r="2" spans="1:15" ht="19.5" customHeight="1" x14ac:dyDescent="0.2">
      <c r="A2" s="146" t="s">
        <v>37</v>
      </c>
      <c r="B2" s="146"/>
      <c r="C2" s="11"/>
      <c r="D2" s="7"/>
      <c r="E2" s="7"/>
      <c r="F2" s="7"/>
      <c r="G2" s="7"/>
      <c r="H2" s="112"/>
    </row>
    <row r="3" spans="1:15" ht="24" customHeight="1" x14ac:dyDescent="0.2">
      <c r="A3" s="147" t="s">
        <v>25</v>
      </c>
      <c r="B3" s="121" t="s">
        <v>5</v>
      </c>
      <c r="C3" s="137"/>
      <c r="D3" s="147"/>
      <c r="E3" s="138" t="s">
        <v>6</v>
      </c>
      <c r="F3" s="138" t="s">
        <v>46</v>
      </c>
      <c r="G3" s="121" t="s">
        <v>17</v>
      </c>
      <c r="H3" s="137"/>
    </row>
    <row r="4" spans="1:15" ht="17.25" customHeight="1" x14ac:dyDescent="0.2">
      <c r="A4" s="148"/>
      <c r="B4" s="123" t="s">
        <v>7</v>
      </c>
      <c r="C4" s="160"/>
      <c r="D4" s="149"/>
      <c r="E4" s="139"/>
      <c r="F4" s="139"/>
      <c r="G4" s="161" t="s">
        <v>18</v>
      </c>
      <c r="H4" s="168"/>
    </row>
    <row r="5" spans="1:15" ht="27" customHeight="1" x14ac:dyDescent="0.2">
      <c r="A5" s="148"/>
      <c r="B5" s="9" t="s">
        <v>8</v>
      </c>
      <c r="C5" s="9" t="s">
        <v>9</v>
      </c>
      <c r="D5" s="9" t="s">
        <v>10</v>
      </c>
      <c r="E5" s="150"/>
      <c r="F5" s="139"/>
      <c r="G5" s="111" t="s">
        <v>8</v>
      </c>
      <c r="H5" s="110" t="s">
        <v>9</v>
      </c>
    </row>
    <row r="6" spans="1:15" ht="19.5" customHeight="1" x14ac:dyDescent="0.2">
      <c r="A6" s="12" t="s">
        <v>104</v>
      </c>
      <c r="B6" s="84">
        <f>C6+D6</f>
        <v>1613187</v>
      </c>
      <c r="C6" s="84">
        <v>1600758</v>
      </c>
      <c r="D6" s="84">
        <f>جدول5و6!D6+جدول5و6!D24</f>
        <v>12429</v>
      </c>
      <c r="E6" s="84">
        <v>851219</v>
      </c>
      <c r="F6" s="83">
        <f>E6/E21*100</f>
        <v>19.597658371538166</v>
      </c>
      <c r="G6" s="83">
        <f>E6/B6*1000</f>
        <v>527.66294298181185</v>
      </c>
      <c r="H6" s="169">
        <f>E6/C6*1000</f>
        <v>531.75995372192415</v>
      </c>
    </row>
    <row r="7" spans="1:15" ht="18" customHeight="1" x14ac:dyDescent="0.2">
      <c r="A7" s="12" t="s">
        <v>24</v>
      </c>
      <c r="B7" s="84">
        <v>503185</v>
      </c>
      <c r="C7" s="84">
        <v>503185</v>
      </c>
      <c r="D7" s="61" t="s">
        <v>58</v>
      </c>
      <c r="E7" s="85">
        <v>395827</v>
      </c>
      <c r="F7" s="83">
        <f>E7/$E$21%</f>
        <v>9.1131451720777346</v>
      </c>
      <c r="G7" s="83">
        <f>E7/B7*1000</f>
        <v>786.64308355773721</v>
      </c>
      <c r="H7" s="169">
        <f>E7/C7*1000</f>
        <v>786.64308355773721</v>
      </c>
    </row>
    <row r="8" spans="1:15" ht="18" customHeight="1" x14ac:dyDescent="0.2">
      <c r="A8" s="12" t="s">
        <v>26</v>
      </c>
      <c r="B8" s="86">
        <v>671291</v>
      </c>
      <c r="C8" s="86">
        <v>671291</v>
      </c>
      <c r="D8" s="67" t="s">
        <v>58</v>
      </c>
      <c r="E8" s="87">
        <v>556659</v>
      </c>
      <c r="F8" s="83">
        <f t="shared" ref="F8:F20" si="0">E8/$E$21%</f>
        <v>12.815988495841921</v>
      </c>
      <c r="G8" s="83">
        <f>E8/B8*1000</f>
        <v>829.23650101073895</v>
      </c>
      <c r="H8" s="169">
        <f t="shared" ref="H8:H20" si="1">E8/C8*1000</f>
        <v>829.23650101073895</v>
      </c>
    </row>
    <row r="9" spans="1:15" ht="18" customHeight="1" x14ac:dyDescent="0.2">
      <c r="A9" s="12" t="s">
        <v>102</v>
      </c>
      <c r="B9" s="86">
        <v>376880</v>
      </c>
      <c r="C9" s="86">
        <v>375786</v>
      </c>
      <c r="D9" s="86">
        <v>1094</v>
      </c>
      <c r="E9" s="87">
        <v>261880</v>
      </c>
      <c r="F9" s="83">
        <f>E9/E21*100</f>
        <v>6.0292765719966486</v>
      </c>
      <c r="G9" s="83">
        <f>E9/B9*1000</f>
        <v>694.86308639354695</v>
      </c>
      <c r="H9" s="169">
        <f t="shared" ref="H9" si="2">E9/C9*1000</f>
        <v>696.88599362403068</v>
      </c>
    </row>
    <row r="10" spans="1:15" ht="18" customHeight="1" x14ac:dyDescent="0.2">
      <c r="A10" s="12" t="s">
        <v>27</v>
      </c>
      <c r="B10" s="84">
        <v>102101</v>
      </c>
      <c r="C10" s="84">
        <v>102101</v>
      </c>
      <c r="D10" s="61" t="s">
        <v>58</v>
      </c>
      <c r="E10" s="85">
        <v>86416</v>
      </c>
      <c r="F10" s="83">
        <f t="shared" si="0"/>
        <v>1.9895599673348952</v>
      </c>
      <c r="G10" s="83">
        <f t="shared" ref="G10:G20" si="3">E10/B10*1000</f>
        <v>846.37760648769358</v>
      </c>
      <c r="H10" s="169">
        <f t="shared" si="1"/>
        <v>846.37760648769358</v>
      </c>
    </row>
    <row r="11" spans="1:15" ht="18" customHeight="1" x14ac:dyDescent="0.2">
      <c r="A11" s="49" t="s">
        <v>28</v>
      </c>
      <c r="B11" s="84">
        <v>230265</v>
      </c>
      <c r="C11" s="84">
        <v>229509</v>
      </c>
      <c r="D11" s="84">
        <v>756</v>
      </c>
      <c r="E11" s="85">
        <v>207076</v>
      </c>
      <c r="F11" s="83">
        <f t="shared" si="0"/>
        <v>4.7675212899907509</v>
      </c>
      <c r="G11" s="83">
        <f t="shared" si="3"/>
        <v>899.29429135995485</v>
      </c>
      <c r="H11" s="169">
        <f t="shared" si="1"/>
        <v>902.25655638776686</v>
      </c>
      <c r="O11" s="52"/>
    </row>
    <row r="12" spans="1:15" ht="18" customHeight="1" x14ac:dyDescent="0.2">
      <c r="A12" s="12" t="s">
        <v>29</v>
      </c>
      <c r="B12" s="84">
        <v>66080</v>
      </c>
      <c r="C12" s="84">
        <v>65505</v>
      </c>
      <c r="D12" s="84">
        <v>575</v>
      </c>
      <c r="E12" s="85">
        <v>53671</v>
      </c>
      <c r="F12" s="83">
        <f t="shared" si="0"/>
        <v>1.2356701653262261</v>
      </c>
      <c r="G12" s="83">
        <f t="shared" si="3"/>
        <v>812.21246973365612</v>
      </c>
      <c r="H12" s="169">
        <f t="shared" si="1"/>
        <v>819.34203495916347</v>
      </c>
    </row>
    <row r="13" spans="1:15" ht="18" customHeight="1" x14ac:dyDescent="0.2">
      <c r="A13" s="12" t="s">
        <v>30</v>
      </c>
      <c r="B13" s="84">
        <v>702987</v>
      </c>
      <c r="C13" s="84">
        <v>702987</v>
      </c>
      <c r="D13" s="61" t="s">
        <v>58</v>
      </c>
      <c r="E13" s="85">
        <v>515286</v>
      </c>
      <c r="F13" s="83">
        <f t="shared" si="0"/>
        <v>11.863455810592122</v>
      </c>
      <c r="G13" s="83">
        <f t="shared" ref="G13" si="4">E13/B13*1000</f>
        <v>732.99506249759952</v>
      </c>
      <c r="H13" s="169">
        <f t="shared" ref="H13" si="5">E13/C13*1000</f>
        <v>732.99506249759952</v>
      </c>
    </row>
    <row r="14" spans="1:15" ht="18" customHeight="1" x14ac:dyDescent="0.2">
      <c r="A14" s="12" t="s">
        <v>103</v>
      </c>
      <c r="B14" s="84">
        <v>565505</v>
      </c>
      <c r="C14" s="84">
        <v>558855</v>
      </c>
      <c r="D14" s="84">
        <v>6650</v>
      </c>
      <c r="E14" s="85">
        <v>454394</v>
      </c>
      <c r="F14" s="83">
        <f t="shared" ref="F14" si="6">E14/$E$21%</f>
        <v>10.461536194653448</v>
      </c>
      <c r="G14" s="83">
        <f t="shared" ref="G14" si="7">E14/B14*1000</f>
        <v>803.51897861203702</v>
      </c>
      <c r="H14" s="169">
        <f t="shared" ref="H14" si="8">E14/C14*1000</f>
        <v>813.08031600325671</v>
      </c>
    </row>
    <row r="15" spans="1:15" ht="18" customHeight="1" x14ac:dyDescent="0.2">
      <c r="A15" s="12" t="s">
        <v>31</v>
      </c>
      <c r="B15" s="84">
        <v>201209</v>
      </c>
      <c r="C15" s="84">
        <v>199983</v>
      </c>
      <c r="D15" s="84">
        <v>1226</v>
      </c>
      <c r="E15" s="85">
        <v>152095</v>
      </c>
      <c r="F15" s="83">
        <f t="shared" si="0"/>
        <v>3.5016909279739967</v>
      </c>
      <c r="G15" s="83">
        <f t="shared" si="3"/>
        <v>755.90555094454021</v>
      </c>
      <c r="H15" s="169">
        <f t="shared" si="1"/>
        <v>760.539645869899</v>
      </c>
    </row>
    <row r="16" spans="1:15" ht="18" customHeight="1" x14ac:dyDescent="0.2">
      <c r="A16" s="12" t="s">
        <v>32</v>
      </c>
      <c r="B16" s="84">
        <v>556266</v>
      </c>
      <c r="C16" s="84">
        <v>556266</v>
      </c>
      <c r="D16" s="61" t="s">
        <v>58</v>
      </c>
      <c r="E16" s="85">
        <v>492025</v>
      </c>
      <c r="F16" s="83">
        <f t="shared" si="0"/>
        <v>11.327916623402515</v>
      </c>
      <c r="G16" s="83">
        <f t="shared" si="3"/>
        <v>884.51388364559398</v>
      </c>
      <c r="H16" s="169">
        <f t="shared" si="1"/>
        <v>884.51388364559398</v>
      </c>
    </row>
    <row r="17" spans="1:15" ht="18" customHeight="1" x14ac:dyDescent="0.2">
      <c r="A17" s="12" t="s">
        <v>33</v>
      </c>
      <c r="B17" s="84">
        <v>163783</v>
      </c>
      <c r="C17" s="84">
        <v>152473</v>
      </c>
      <c r="D17" s="84">
        <v>11310</v>
      </c>
      <c r="E17" s="85">
        <v>78040</v>
      </c>
      <c r="F17" s="83">
        <f t="shared" si="0"/>
        <v>1.7967188929227831</v>
      </c>
      <c r="G17" s="83">
        <f t="shared" si="3"/>
        <v>476.48412838939328</v>
      </c>
      <c r="H17" s="169">
        <f t="shared" si="1"/>
        <v>511.82832370321307</v>
      </c>
    </row>
    <row r="18" spans="1:15" ht="18" customHeight="1" x14ac:dyDescent="0.2">
      <c r="A18" s="12" t="s">
        <v>34</v>
      </c>
      <c r="B18" s="61">
        <v>311696</v>
      </c>
      <c r="C18" s="84">
        <v>311560</v>
      </c>
      <c r="D18" s="84">
        <v>136</v>
      </c>
      <c r="E18" s="85">
        <v>145345</v>
      </c>
      <c r="F18" s="83">
        <f t="shared" si="0"/>
        <v>3.3462853343395937</v>
      </c>
      <c r="G18" s="83">
        <f t="shared" si="3"/>
        <v>466.30370617524767</v>
      </c>
      <c r="H18" s="169">
        <f t="shared" si="1"/>
        <v>466.50725381948905</v>
      </c>
    </row>
    <row r="19" spans="1:15" ht="18" customHeight="1" x14ac:dyDescent="0.2">
      <c r="A19" s="12" t="s">
        <v>35</v>
      </c>
      <c r="B19" s="84">
        <v>206366</v>
      </c>
      <c r="C19" s="84">
        <v>98433</v>
      </c>
      <c r="D19" s="84">
        <v>107933</v>
      </c>
      <c r="E19" s="85">
        <v>64519</v>
      </c>
      <c r="F19" s="83">
        <f t="shared" si="0"/>
        <v>1.485424221584893</v>
      </c>
      <c r="G19" s="83">
        <f t="shared" ref="G19" si="9">E19/B19*1000</f>
        <v>312.64355562447304</v>
      </c>
      <c r="H19" s="169">
        <f t="shared" ref="H19" si="10">E19/C19*1000</f>
        <v>655.46107504597035</v>
      </c>
    </row>
    <row r="20" spans="1:15" ht="18" customHeight="1" x14ac:dyDescent="0.2">
      <c r="A20" s="13" t="s">
        <v>36</v>
      </c>
      <c r="B20" s="84">
        <v>60315</v>
      </c>
      <c r="C20" s="84">
        <v>44570</v>
      </c>
      <c r="D20" s="84">
        <v>15745</v>
      </c>
      <c r="E20" s="85">
        <v>29021</v>
      </c>
      <c r="F20" s="83">
        <f t="shared" si="0"/>
        <v>0.66815196042429637</v>
      </c>
      <c r="G20" s="83">
        <f t="shared" si="3"/>
        <v>481.15725773024951</v>
      </c>
      <c r="H20" s="169">
        <f t="shared" si="1"/>
        <v>651.13304913619027</v>
      </c>
      <c r="L20" s="52"/>
    </row>
    <row r="21" spans="1:15" ht="18" customHeight="1" x14ac:dyDescent="0.2">
      <c r="A21" s="13" t="s">
        <v>12</v>
      </c>
      <c r="B21" s="84">
        <f>SUM(B6:B20)</f>
        <v>6331116</v>
      </c>
      <c r="C21" s="84">
        <f>SUM(C6:C20)</f>
        <v>6173262</v>
      </c>
      <c r="D21" s="84">
        <f>SUM(D6:D20)</f>
        <v>157854</v>
      </c>
      <c r="E21" s="85">
        <f>SUM(E6:E20)</f>
        <v>4343473</v>
      </c>
      <c r="F21" s="83">
        <f>SUM(F6:F20)</f>
        <v>100</v>
      </c>
      <c r="G21" s="83">
        <f>E21/B21*1000</f>
        <v>686.05171663258102</v>
      </c>
      <c r="H21" s="169">
        <f>E21/C21*1000</f>
        <v>703.59446918015146</v>
      </c>
    </row>
    <row r="22" spans="1:15" ht="13.5" customHeight="1" x14ac:dyDescent="0.2">
      <c r="A22" s="82"/>
      <c r="B22" s="82"/>
      <c r="C22" s="82"/>
      <c r="D22" s="82"/>
      <c r="E22" s="82"/>
      <c r="F22" s="82"/>
      <c r="G22" s="82"/>
      <c r="H22" s="82"/>
    </row>
    <row r="23" spans="1:15" ht="15.75" customHeight="1" x14ac:dyDescent="0.2">
      <c r="A23" s="37"/>
      <c r="B23" s="45"/>
      <c r="C23" s="45"/>
      <c r="D23" s="144"/>
      <c r="E23" s="144"/>
      <c r="F23" s="144"/>
      <c r="G23" s="45"/>
      <c r="H23" s="45"/>
      <c r="L23" s="53"/>
      <c r="M23" s="53"/>
      <c r="N23" s="53"/>
      <c r="O23" s="53"/>
    </row>
    <row r="24" spans="1:15" ht="14.25" customHeight="1" x14ac:dyDescent="0.2">
      <c r="A24" s="145" t="s">
        <v>90</v>
      </c>
      <c r="B24" s="145"/>
      <c r="C24" s="145"/>
      <c r="D24" s="145"/>
      <c r="E24" s="145"/>
      <c r="F24" s="145"/>
      <c r="G24" s="145"/>
      <c r="H24" s="145"/>
    </row>
    <row r="25" spans="1:15" ht="15.75" customHeight="1" x14ac:dyDescent="0.2">
      <c r="A25" s="145"/>
      <c r="B25" s="145"/>
      <c r="C25" s="145"/>
      <c r="D25" s="145"/>
      <c r="E25" s="145"/>
      <c r="F25" s="145"/>
      <c r="G25" s="145"/>
      <c r="H25" s="145"/>
    </row>
    <row r="26" spans="1:15" ht="13.5" customHeight="1" x14ac:dyDescent="0.2">
      <c r="H26" s="41" t="s">
        <v>57</v>
      </c>
    </row>
  </sheetData>
  <mergeCells count="12">
    <mergeCell ref="G4:H4"/>
    <mergeCell ref="B3:D3"/>
    <mergeCell ref="B4:D4"/>
    <mergeCell ref="D23:F23"/>
    <mergeCell ref="A25:H25"/>
    <mergeCell ref="A24:H24"/>
    <mergeCell ref="A1:H1"/>
    <mergeCell ref="A2:B2"/>
    <mergeCell ref="A3:A5"/>
    <mergeCell ref="F3:F5"/>
    <mergeCell ref="E3:E5"/>
    <mergeCell ref="G3:H3"/>
  </mergeCells>
  <printOptions horizontalCentered="1" verticalCentered="1"/>
  <pageMargins left="0.19685039370078741" right="0.19685039370078741" top="0.59055118110236227" bottom="0.39370078740157483" header="0.31496062992125984" footer="0.31496062992125984"/>
  <pageSetup paperSize="9" orientation="portrait" r:id="rId1"/>
  <headerFooter>
    <oddFooter>&amp;C7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rightToLeft="1" topLeftCell="A18" zoomScaleNormal="100" workbookViewId="0">
      <selection activeCell="E38" sqref="E38"/>
    </sheetView>
  </sheetViews>
  <sheetFormatPr defaultRowHeight="14.25" x14ac:dyDescent="0.2"/>
  <cols>
    <col min="1" max="1" width="9.25" customWidth="1"/>
    <col min="2" max="2" width="8.75" customWidth="1"/>
    <col min="5" max="5" width="9.625" customWidth="1"/>
    <col min="6" max="6" width="8.75" customWidth="1"/>
    <col min="7" max="7" width="10" customWidth="1"/>
  </cols>
  <sheetData>
    <row r="1" spans="1:9" ht="30" customHeight="1" x14ac:dyDescent="0.2">
      <c r="A1" s="151" t="s">
        <v>93</v>
      </c>
      <c r="B1" s="151"/>
      <c r="C1" s="151"/>
      <c r="D1" s="151"/>
      <c r="E1" s="151"/>
      <c r="F1" s="151"/>
      <c r="G1" s="151"/>
    </row>
    <row r="2" spans="1:9" ht="19.5" customHeight="1" x14ac:dyDescent="0.2">
      <c r="A2" s="55" t="s">
        <v>38</v>
      </c>
      <c r="B2" s="11"/>
      <c r="C2" s="56"/>
      <c r="D2" s="56"/>
      <c r="E2" s="56"/>
      <c r="F2" s="57"/>
      <c r="G2" s="112"/>
    </row>
    <row r="3" spans="1:9" ht="14.25" customHeight="1" x14ac:dyDescent="0.2">
      <c r="A3" s="143" t="s">
        <v>25</v>
      </c>
      <c r="B3" s="121" t="s">
        <v>5</v>
      </c>
      <c r="C3" s="137"/>
      <c r="D3" s="147"/>
      <c r="E3" s="138" t="s">
        <v>6</v>
      </c>
      <c r="F3" s="121" t="s">
        <v>17</v>
      </c>
      <c r="G3" s="137"/>
    </row>
    <row r="4" spans="1:9" x14ac:dyDescent="0.2">
      <c r="A4" s="143"/>
      <c r="B4" s="123" t="s">
        <v>7</v>
      </c>
      <c r="C4" s="160"/>
      <c r="D4" s="149"/>
      <c r="E4" s="139"/>
      <c r="F4" s="161" t="s">
        <v>18</v>
      </c>
      <c r="G4" s="168"/>
    </row>
    <row r="5" spans="1:9" ht="24" customHeight="1" x14ac:dyDescent="0.2">
      <c r="A5" s="143"/>
      <c r="B5" s="9" t="s">
        <v>8</v>
      </c>
      <c r="C5" s="9" t="s">
        <v>9</v>
      </c>
      <c r="D5" s="9" t="s">
        <v>10</v>
      </c>
      <c r="E5" s="150"/>
      <c r="F5" s="111" t="s">
        <v>8</v>
      </c>
      <c r="G5" s="110" t="s">
        <v>9</v>
      </c>
      <c r="I5" s="15"/>
    </row>
    <row r="6" spans="1:9" ht="15" x14ac:dyDescent="0.2">
      <c r="A6" s="12" t="s">
        <v>104</v>
      </c>
      <c r="B6" s="61">
        <v>1542587</v>
      </c>
      <c r="C6" s="61">
        <v>1530843</v>
      </c>
      <c r="D6" s="61">
        <v>11744</v>
      </c>
      <c r="E6" s="61">
        <v>774534</v>
      </c>
      <c r="F6" s="62">
        <f>E6/B6*1000</f>
        <v>502.10069188966321</v>
      </c>
      <c r="G6" s="172">
        <f>E6/C6*1000</f>
        <v>505.95260258563422</v>
      </c>
    </row>
    <row r="7" spans="1:9" ht="15" x14ac:dyDescent="0.2">
      <c r="A7" s="12" t="s">
        <v>24</v>
      </c>
      <c r="B7" s="61">
        <v>151366</v>
      </c>
      <c r="C7" s="61">
        <v>151366</v>
      </c>
      <c r="D7" s="61" t="s">
        <v>58</v>
      </c>
      <c r="E7" s="61">
        <v>75704</v>
      </c>
      <c r="F7" s="62">
        <f>E7/B7*1000</f>
        <v>500.1387365722818</v>
      </c>
      <c r="G7" s="172">
        <f>E7/C7*1000</f>
        <v>500.1387365722818</v>
      </c>
    </row>
    <row r="8" spans="1:9" ht="15" x14ac:dyDescent="0.2">
      <c r="A8" s="12" t="s">
        <v>26</v>
      </c>
      <c r="B8" s="61">
        <v>46568</v>
      </c>
      <c r="C8" s="61">
        <v>46568</v>
      </c>
      <c r="D8" s="61" t="s">
        <v>58</v>
      </c>
      <c r="E8" s="61">
        <v>30412</v>
      </c>
      <c r="F8" s="62">
        <f>E8/B8*1000</f>
        <v>653.06648342209235</v>
      </c>
      <c r="G8" s="176">
        <f>E8/C8*1000</f>
        <v>653.06648342209235</v>
      </c>
    </row>
    <row r="9" spans="1:9" ht="15" x14ac:dyDescent="0.2">
      <c r="A9" s="12" t="s">
        <v>30</v>
      </c>
      <c r="B9" s="61">
        <v>6437</v>
      </c>
      <c r="C9" s="61">
        <v>6437</v>
      </c>
      <c r="D9" s="61" t="s">
        <v>58</v>
      </c>
      <c r="E9" s="61">
        <v>3642</v>
      </c>
      <c r="F9" s="62">
        <f>E9/B9*1000</f>
        <v>565.7915177877893</v>
      </c>
      <c r="G9" s="176">
        <f>E9/C9*1000</f>
        <v>565.7915177877893</v>
      </c>
    </row>
    <row r="10" spans="1:9" ht="15" x14ac:dyDescent="0.2">
      <c r="A10" s="12" t="s">
        <v>103</v>
      </c>
      <c r="B10" s="61">
        <v>9464</v>
      </c>
      <c r="C10" s="61">
        <v>8119</v>
      </c>
      <c r="D10" s="61">
        <v>1345</v>
      </c>
      <c r="E10" s="61">
        <v>4946</v>
      </c>
      <c r="F10" s="62">
        <f t="shared" ref="F10:F14" si="0">E10/B10*1000</f>
        <v>522.6120033812341</v>
      </c>
      <c r="G10" s="176">
        <f t="shared" ref="G10:G14" si="1">E10/C10*1000</f>
        <v>609.18832368518292</v>
      </c>
    </row>
    <row r="11" spans="1:9" ht="15" x14ac:dyDescent="0.2">
      <c r="A11" s="12" t="s">
        <v>32</v>
      </c>
      <c r="B11" s="61">
        <v>39456</v>
      </c>
      <c r="C11" s="61">
        <v>39456</v>
      </c>
      <c r="D11" s="61" t="s">
        <v>58</v>
      </c>
      <c r="E11" s="61">
        <v>26966</v>
      </c>
      <c r="F11" s="62">
        <f t="shared" si="0"/>
        <v>683.44484995944856</v>
      </c>
      <c r="G11" s="176">
        <f t="shared" si="1"/>
        <v>683.44484995944856</v>
      </c>
    </row>
    <row r="12" spans="1:9" ht="15" x14ac:dyDescent="0.2">
      <c r="A12" s="12" t="s">
        <v>33</v>
      </c>
      <c r="B12" s="61">
        <v>6335</v>
      </c>
      <c r="C12" s="61">
        <v>6329</v>
      </c>
      <c r="D12" s="61">
        <v>6</v>
      </c>
      <c r="E12" s="61">
        <v>2123</v>
      </c>
      <c r="F12" s="62">
        <f t="shared" si="0"/>
        <v>335.12233622730861</v>
      </c>
      <c r="G12" s="176">
        <f t="shared" si="1"/>
        <v>335.44003792068253</v>
      </c>
    </row>
    <row r="13" spans="1:9" ht="15" x14ac:dyDescent="0.2">
      <c r="A13" s="12" t="s">
        <v>35</v>
      </c>
      <c r="B13" s="61">
        <v>31570</v>
      </c>
      <c r="C13" s="61">
        <v>17200</v>
      </c>
      <c r="D13" s="61">
        <v>14370</v>
      </c>
      <c r="E13" s="61">
        <v>11098</v>
      </c>
      <c r="F13" s="62">
        <f t="shared" si="0"/>
        <v>351.53626860943933</v>
      </c>
      <c r="G13" s="176">
        <f t="shared" si="1"/>
        <v>645.23255813953483</v>
      </c>
    </row>
    <row r="14" spans="1:9" ht="15" x14ac:dyDescent="0.2">
      <c r="A14" s="12" t="s">
        <v>36</v>
      </c>
      <c r="B14" s="61">
        <v>44407</v>
      </c>
      <c r="C14" s="61">
        <v>28662</v>
      </c>
      <c r="D14" s="61">
        <v>15745</v>
      </c>
      <c r="E14" s="61">
        <v>17622</v>
      </c>
      <c r="F14" s="62">
        <f t="shared" si="0"/>
        <v>396.82932870943773</v>
      </c>
      <c r="G14" s="176">
        <f t="shared" si="1"/>
        <v>614.82101737492144</v>
      </c>
    </row>
    <row r="15" spans="1:9" ht="15" x14ac:dyDescent="0.2">
      <c r="A15" s="12" t="s">
        <v>12</v>
      </c>
      <c r="B15" s="61">
        <f>SUM(B6:B14)</f>
        <v>1878190</v>
      </c>
      <c r="C15" s="61">
        <f>SUM(C6:C14)</f>
        <v>1834980</v>
      </c>
      <c r="D15" s="61">
        <f>SUM(D6:D14)</f>
        <v>43210</v>
      </c>
      <c r="E15" s="61">
        <f>SUM(E6:E14)</f>
        <v>947047</v>
      </c>
      <c r="F15" s="62">
        <f>E15/B15*1000</f>
        <v>504.23386345364418</v>
      </c>
      <c r="G15" s="176">
        <f>E15/C15*1000</f>
        <v>516.1075325071663</v>
      </c>
    </row>
    <row r="16" spans="1:9" ht="21.75" customHeight="1" x14ac:dyDescent="0.2"/>
    <row r="17" spans="1:11" ht="21.75" customHeight="1" x14ac:dyDescent="0.2"/>
    <row r="18" spans="1:11" ht="31.5" customHeight="1" x14ac:dyDescent="0.2">
      <c r="A18" s="141" t="s">
        <v>92</v>
      </c>
      <c r="B18" s="141"/>
      <c r="C18" s="141"/>
      <c r="D18" s="141"/>
      <c r="E18" s="141"/>
      <c r="F18" s="141"/>
      <c r="G18" s="141"/>
    </row>
    <row r="19" spans="1:11" ht="18" customHeight="1" x14ac:dyDescent="0.2">
      <c r="A19" s="38" t="s">
        <v>40</v>
      </c>
      <c r="B19" s="39"/>
      <c r="C19" s="32"/>
      <c r="D19" s="32"/>
      <c r="E19" s="32"/>
      <c r="F19" s="15"/>
      <c r="G19" s="113"/>
    </row>
    <row r="20" spans="1:11" ht="14.25" customHeight="1" x14ac:dyDescent="0.2">
      <c r="A20" s="143" t="s">
        <v>25</v>
      </c>
      <c r="B20" s="121" t="s">
        <v>5</v>
      </c>
      <c r="C20" s="137"/>
      <c r="D20" s="50"/>
      <c r="E20" s="138" t="s">
        <v>6</v>
      </c>
      <c r="F20" s="121" t="s">
        <v>17</v>
      </c>
      <c r="G20" s="137"/>
    </row>
    <row r="21" spans="1:11" x14ac:dyDescent="0.2">
      <c r="A21" s="143"/>
      <c r="B21" s="122" t="s">
        <v>7</v>
      </c>
      <c r="C21" s="140"/>
      <c r="D21" s="51"/>
      <c r="E21" s="139"/>
      <c r="F21" s="161" t="s">
        <v>18</v>
      </c>
      <c r="G21" s="168"/>
      <c r="K21" s="52"/>
    </row>
    <row r="22" spans="1:11" ht="25.5" customHeight="1" x14ac:dyDescent="0.2">
      <c r="A22" s="143"/>
      <c r="B22" s="138" t="s">
        <v>8</v>
      </c>
      <c r="C22" s="138" t="s">
        <v>59</v>
      </c>
      <c r="D22" s="138" t="s">
        <v>10</v>
      </c>
      <c r="E22" s="139"/>
      <c r="F22" s="138" t="s">
        <v>8</v>
      </c>
      <c r="G22" s="132" t="s">
        <v>9</v>
      </c>
    </row>
    <row r="23" spans="1:11" x14ac:dyDescent="0.2">
      <c r="A23" s="143"/>
      <c r="B23" s="150"/>
      <c r="C23" s="150"/>
      <c r="D23" s="150"/>
      <c r="E23" s="150"/>
      <c r="F23" s="150"/>
      <c r="G23" s="133"/>
    </row>
    <row r="24" spans="1:11" ht="15" x14ac:dyDescent="0.2">
      <c r="A24" s="12" t="s">
        <v>104</v>
      </c>
      <c r="B24" s="61">
        <f>C24+D24</f>
        <v>70600</v>
      </c>
      <c r="C24" s="61">
        <v>69915</v>
      </c>
      <c r="D24" s="61">
        <v>685</v>
      </c>
      <c r="E24" s="61">
        <v>76685</v>
      </c>
      <c r="F24" s="62">
        <f>E24/B24*1000</f>
        <v>1086.1898016997168</v>
      </c>
      <c r="G24" s="172">
        <f>E24/C24*1000</f>
        <v>1096.8318672673963</v>
      </c>
      <c r="I24" s="52"/>
      <c r="J24" s="52"/>
    </row>
    <row r="25" spans="1:11" ht="15" x14ac:dyDescent="0.2">
      <c r="A25" s="12" t="s">
        <v>24</v>
      </c>
      <c r="B25" s="61">
        <v>351819</v>
      </c>
      <c r="C25" s="61">
        <v>351819</v>
      </c>
      <c r="D25" s="61" t="s">
        <v>58</v>
      </c>
      <c r="E25" s="61">
        <v>320123</v>
      </c>
      <c r="F25" s="62">
        <f>E25/B25*1000</f>
        <v>909.90821985168509</v>
      </c>
      <c r="G25" s="172">
        <f>E25/C25*1000</f>
        <v>909.90821985168509</v>
      </c>
      <c r="I25" s="52"/>
      <c r="J25" s="52"/>
    </row>
    <row r="26" spans="1:11" ht="15" x14ac:dyDescent="0.2">
      <c r="A26" s="49" t="s">
        <v>26</v>
      </c>
      <c r="B26" s="67">
        <v>624723</v>
      </c>
      <c r="C26" s="67">
        <v>624723</v>
      </c>
      <c r="D26" s="61" t="s">
        <v>58</v>
      </c>
      <c r="E26" s="68">
        <v>526247</v>
      </c>
      <c r="F26" s="62">
        <f t="shared" ref="F26:F38" si="2">E26/B26*1000</f>
        <v>842.36853773592452</v>
      </c>
      <c r="G26" s="172">
        <f t="shared" ref="G26:G38" si="3">E26/C26*1000</f>
        <v>842.36853773592452</v>
      </c>
      <c r="I26" s="52"/>
      <c r="J26" s="52"/>
    </row>
    <row r="27" spans="1:11" ht="15" x14ac:dyDescent="0.2">
      <c r="A27" s="88" t="s">
        <v>102</v>
      </c>
      <c r="B27" s="67">
        <v>376880</v>
      </c>
      <c r="C27" s="67">
        <v>375786</v>
      </c>
      <c r="D27" s="67">
        <v>1094</v>
      </c>
      <c r="E27" s="68">
        <v>261880</v>
      </c>
      <c r="F27" s="62">
        <f t="shared" ref="F27" si="4">E27/B27*1000</f>
        <v>694.86308639354695</v>
      </c>
      <c r="G27" s="172">
        <f t="shared" ref="G27" si="5">E27/C27*1000</f>
        <v>696.88599362403068</v>
      </c>
      <c r="I27" s="52"/>
      <c r="J27" s="52"/>
    </row>
    <row r="28" spans="1:11" ht="15" x14ac:dyDescent="0.2">
      <c r="A28" s="59" t="s">
        <v>27</v>
      </c>
      <c r="B28" s="84">
        <v>102101</v>
      </c>
      <c r="C28" s="84">
        <v>102101</v>
      </c>
      <c r="D28" s="61" t="s">
        <v>58</v>
      </c>
      <c r="E28" s="85">
        <v>86416</v>
      </c>
      <c r="F28" s="62">
        <f t="shared" si="2"/>
        <v>846.37760648769358</v>
      </c>
      <c r="G28" s="172">
        <f t="shared" si="3"/>
        <v>846.37760648769358</v>
      </c>
      <c r="I28" s="52"/>
    </row>
    <row r="29" spans="1:11" ht="15" x14ac:dyDescent="0.2">
      <c r="A29" s="59" t="s">
        <v>28</v>
      </c>
      <c r="B29" s="61">
        <v>230265</v>
      </c>
      <c r="C29" s="61">
        <v>229509</v>
      </c>
      <c r="D29" s="61">
        <v>756</v>
      </c>
      <c r="E29" s="63">
        <v>207076</v>
      </c>
      <c r="F29" s="62">
        <f t="shared" si="2"/>
        <v>899.29429135995485</v>
      </c>
      <c r="G29" s="172">
        <f>E29/C29*1000</f>
        <v>902.25655638776686</v>
      </c>
      <c r="I29" s="52"/>
    </row>
    <row r="30" spans="1:11" ht="15" x14ac:dyDescent="0.2">
      <c r="A30" s="59" t="s">
        <v>29</v>
      </c>
      <c r="B30" s="61">
        <v>66080</v>
      </c>
      <c r="C30" s="61">
        <v>65505</v>
      </c>
      <c r="D30" s="61">
        <v>575</v>
      </c>
      <c r="E30" s="63">
        <v>53671</v>
      </c>
      <c r="F30" s="62">
        <f t="shared" si="2"/>
        <v>812.21246973365612</v>
      </c>
      <c r="G30" s="172">
        <f t="shared" si="3"/>
        <v>819.34203495916347</v>
      </c>
      <c r="I30" s="52"/>
    </row>
    <row r="31" spans="1:11" ht="15" x14ac:dyDescent="0.2">
      <c r="A31" s="59" t="s">
        <v>30</v>
      </c>
      <c r="B31" s="61">
        <v>696550</v>
      </c>
      <c r="C31" s="61">
        <v>696550</v>
      </c>
      <c r="D31" s="61" t="s">
        <v>58</v>
      </c>
      <c r="E31" s="63">
        <v>511644</v>
      </c>
      <c r="F31" s="62">
        <f t="shared" ref="F31" si="6">E31/B31*1000</f>
        <v>734.54023401048016</v>
      </c>
      <c r="G31" s="172">
        <f t="shared" ref="G31" si="7">E31/C31*1000</f>
        <v>734.54023401048016</v>
      </c>
      <c r="I31" s="52"/>
    </row>
    <row r="32" spans="1:11" ht="15" x14ac:dyDescent="0.2">
      <c r="A32" s="59" t="s">
        <v>103</v>
      </c>
      <c r="B32" s="61">
        <v>556041</v>
      </c>
      <c r="C32" s="61">
        <v>550736</v>
      </c>
      <c r="D32" s="61">
        <v>5305</v>
      </c>
      <c r="E32" s="63">
        <v>449448</v>
      </c>
      <c r="F32" s="62">
        <f t="shared" ref="F32" si="8">E32/B32*1000</f>
        <v>808.3001073661834</v>
      </c>
      <c r="G32" s="172">
        <f t="shared" ref="G32" si="9">E32/C32*1000</f>
        <v>816.08611022341017</v>
      </c>
      <c r="I32" s="52"/>
    </row>
    <row r="33" spans="1:13" ht="15" x14ac:dyDescent="0.2">
      <c r="A33" s="59" t="s">
        <v>31</v>
      </c>
      <c r="B33" s="61">
        <v>201209</v>
      </c>
      <c r="C33" s="61">
        <v>199983</v>
      </c>
      <c r="D33" s="61">
        <v>1226</v>
      </c>
      <c r="E33" s="63">
        <v>152095</v>
      </c>
      <c r="F33" s="62">
        <f t="shared" si="2"/>
        <v>755.90555094454021</v>
      </c>
      <c r="G33" s="172">
        <f t="shared" si="3"/>
        <v>760.539645869899</v>
      </c>
      <c r="I33" s="52"/>
      <c r="J33" s="52"/>
      <c r="M33" s="52"/>
    </row>
    <row r="34" spans="1:13" ht="15" x14ac:dyDescent="0.2">
      <c r="A34" s="59" t="s">
        <v>32</v>
      </c>
      <c r="B34" s="61">
        <v>516810</v>
      </c>
      <c r="C34" s="61">
        <v>516810</v>
      </c>
      <c r="D34" s="61" t="s">
        <v>58</v>
      </c>
      <c r="E34" s="63">
        <v>465059</v>
      </c>
      <c r="F34" s="62">
        <f t="shared" si="2"/>
        <v>899.86455370445617</v>
      </c>
      <c r="G34" s="172">
        <f t="shared" si="3"/>
        <v>899.86455370445617</v>
      </c>
      <c r="I34" s="52"/>
    </row>
    <row r="35" spans="1:13" ht="17.25" customHeight="1" x14ac:dyDescent="0.2">
      <c r="A35" s="59" t="s">
        <v>33</v>
      </c>
      <c r="B35" s="61">
        <v>157448</v>
      </c>
      <c r="C35" s="61">
        <v>146144</v>
      </c>
      <c r="D35" s="61">
        <v>11304</v>
      </c>
      <c r="E35" s="63">
        <v>75917</v>
      </c>
      <c r="F35" s="62">
        <f t="shared" si="2"/>
        <v>482.17189167217111</v>
      </c>
      <c r="G35" s="172">
        <f t="shared" si="3"/>
        <v>519.46710094153718</v>
      </c>
      <c r="I35" s="52"/>
    </row>
    <row r="36" spans="1:13" ht="15" x14ac:dyDescent="0.2">
      <c r="A36" s="59" t="s">
        <v>39</v>
      </c>
      <c r="B36" s="61">
        <v>311696</v>
      </c>
      <c r="C36" s="61">
        <v>311560</v>
      </c>
      <c r="D36" s="61">
        <v>136</v>
      </c>
      <c r="E36" s="63">
        <v>145345</v>
      </c>
      <c r="F36" s="62">
        <f t="shared" si="2"/>
        <v>466.30370617524767</v>
      </c>
      <c r="G36" s="172">
        <f t="shared" si="3"/>
        <v>466.50725381948905</v>
      </c>
      <c r="I36" s="52"/>
    </row>
    <row r="37" spans="1:13" ht="15" x14ac:dyDescent="0.2">
      <c r="A37" s="59" t="s">
        <v>35</v>
      </c>
      <c r="B37" s="61">
        <v>174796</v>
      </c>
      <c r="C37" s="61">
        <v>81233</v>
      </c>
      <c r="D37" s="61">
        <v>93563</v>
      </c>
      <c r="E37" s="63">
        <v>53421</v>
      </c>
      <c r="F37" s="62">
        <f t="shared" si="2"/>
        <v>305.61912171903248</v>
      </c>
      <c r="G37" s="172">
        <f t="shared" si="3"/>
        <v>657.62682653601371</v>
      </c>
      <c r="I37" s="52"/>
      <c r="J37" s="52"/>
    </row>
    <row r="38" spans="1:13" ht="15" x14ac:dyDescent="0.2">
      <c r="A38" s="59" t="s">
        <v>36</v>
      </c>
      <c r="B38" s="61">
        <v>15908</v>
      </c>
      <c r="C38" s="61">
        <v>15908</v>
      </c>
      <c r="D38" s="61" t="s">
        <v>58</v>
      </c>
      <c r="E38" s="63">
        <v>11399</v>
      </c>
      <c r="F38" s="62">
        <f t="shared" si="2"/>
        <v>716.55770681418153</v>
      </c>
      <c r="G38" s="172">
        <f t="shared" si="3"/>
        <v>716.55770681418153</v>
      </c>
      <c r="I38" s="52"/>
    </row>
    <row r="39" spans="1:13" ht="15" x14ac:dyDescent="0.2">
      <c r="A39" s="60" t="s">
        <v>12</v>
      </c>
      <c r="B39" s="61">
        <f>SUM(B24:B38)</f>
        <v>4452926</v>
      </c>
      <c r="C39" s="61">
        <f>SUM(C24:C38)</f>
        <v>4338282</v>
      </c>
      <c r="D39" s="61">
        <f>SUM(D24:D38)</f>
        <v>114644</v>
      </c>
      <c r="E39" s="63">
        <f>SUM(E24:E38)</f>
        <v>3396426</v>
      </c>
      <c r="F39" s="62">
        <f>E39/B39*1000</f>
        <v>762.74027459697288</v>
      </c>
      <c r="G39" s="172">
        <f>E39/C39*1000</f>
        <v>782.89654752733918</v>
      </c>
      <c r="I39" s="52"/>
    </row>
    <row r="40" spans="1:13" x14ac:dyDescent="0.2">
      <c r="J40" s="52"/>
    </row>
    <row r="41" spans="1:13" ht="18" customHeight="1" x14ac:dyDescent="0.2">
      <c r="A41" s="73"/>
      <c r="B41" s="73"/>
      <c r="C41" s="73"/>
      <c r="D41" s="73"/>
      <c r="E41" s="73"/>
      <c r="F41" s="73"/>
      <c r="G41" s="73"/>
      <c r="H41" s="73"/>
      <c r="I41" s="52"/>
      <c r="J41" s="52"/>
    </row>
    <row r="42" spans="1:13" x14ac:dyDescent="0.2">
      <c r="E42" s="52"/>
    </row>
    <row r="43" spans="1:13" x14ac:dyDescent="0.2">
      <c r="E43" s="52"/>
    </row>
    <row r="45" spans="1:13" x14ac:dyDescent="0.2">
      <c r="E45" s="52"/>
    </row>
  </sheetData>
  <mergeCells count="19">
    <mergeCell ref="D22:D23"/>
    <mergeCell ref="A1:G1"/>
    <mergeCell ref="A3:A5"/>
    <mergeCell ref="E3:E5"/>
    <mergeCell ref="F3:G3"/>
    <mergeCell ref="F4:G4"/>
    <mergeCell ref="B3:D3"/>
    <mergeCell ref="B4:D4"/>
    <mergeCell ref="A18:G18"/>
    <mergeCell ref="A20:A23"/>
    <mergeCell ref="B20:C20"/>
    <mergeCell ref="B21:C21"/>
    <mergeCell ref="F20:G20"/>
    <mergeCell ref="F21:G21"/>
    <mergeCell ref="B22:B23"/>
    <mergeCell ref="C22:C23"/>
    <mergeCell ref="E20:E23"/>
    <mergeCell ref="F22:F23"/>
    <mergeCell ref="G22:G23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5" orientation="portrait" r:id="rId1"/>
  <headerFooter>
    <oddFooter>&amp;C8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rightToLeft="1" workbookViewId="0">
      <selection activeCell="C13" sqref="C13"/>
    </sheetView>
  </sheetViews>
  <sheetFormatPr defaultRowHeight="14.25" x14ac:dyDescent="0.2"/>
  <cols>
    <col min="1" max="4" width="13.125" customWidth="1"/>
    <col min="8" max="8" width="9.875" bestFit="1" customWidth="1"/>
  </cols>
  <sheetData>
    <row r="1" spans="1:8" ht="28.5" customHeight="1" x14ac:dyDescent="0.2"/>
    <row r="2" spans="1:8" ht="18" customHeight="1" x14ac:dyDescent="0.2"/>
    <row r="3" spans="1:8" ht="33" customHeight="1" x14ac:dyDescent="0.2">
      <c r="A3" s="141" t="s">
        <v>94</v>
      </c>
      <c r="B3" s="141"/>
      <c r="C3" s="141"/>
      <c r="D3" s="141"/>
    </row>
    <row r="4" spans="1:8" ht="22.5" customHeight="1" x14ac:dyDescent="0.2">
      <c r="A4" s="38" t="s">
        <v>43</v>
      </c>
      <c r="B4" s="15"/>
      <c r="C4" s="15"/>
      <c r="D4" s="113"/>
    </row>
    <row r="5" spans="1:8" ht="39.950000000000003" customHeight="1" x14ac:dyDescent="0.2">
      <c r="A5" s="114" t="s">
        <v>56</v>
      </c>
      <c r="B5" s="19" t="s">
        <v>51</v>
      </c>
      <c r="C5" s="20" t="s">
        <v>55</v>
      </c>
      <c r="D5" s="177" t="s">
        <v>42</v>
      </c>
    </row>
    <row r="6" spans="1:8" ht="42" customHeight="1" x14ac:dyDescent="0.2">
      <c r="A6" s="31" t="s">
        <v>3</v>
      </c>
      <c r="B6" s="35">
        <v>6173262</v>
      </c>
      <c r="C6" s="44">
        <f>D6/B6*1000</f>
        <v>1392.7785666637833</v>
      </c>
      <c r="D6" s="178">
        <v>8597987</v>
      </c>
      <c r="E6" s="15"/>
      <c r="F6" s="15"/>
      <c r="G6" s="15"/>
      <c r="H6" s="15"/>
    </row>
    <row r="7" spans="1:8" x14ac:dyDescent="0.2">
      <c r="A7" s="152" t="s">
        <v>105</v>
      </c>
      <c r="B7" s="152"/>
      <c r="C7" s="152"/>
      <c r="D7" s="152"/>
      <c r="E7" s="73"/>
      <c r="F7" s="73"/>
      <c r="G7" s="73"/>
      <c r="H7" s="73"/>
    </row>
    <row r="8" spans="1:8" x14ac:dyDescent="0.2">
      <c r="A8" s="128"/>
      <c r="B8" s="128"/>
    </row>
  </sheetData>
  <mergeCells count="3">
    <mergeCell ref="A8:B8"/>
    <mergeCell ref="A7:D7"/>
    <mergeCell ref="A3:D3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>
    <oddFooter>&amp;C9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rightToLeft="1" topLeftCell="A13" workbookViewId="0">
      <selection activeCell="M17" sqref="L17:M17"/>
    </sheetView>
  </sheetViews>
  <sheetFormatPr defaultRowHeight="14.25" x14ac:dyDescent="0.2"/>
  <cols>
    <col min="1" max="1" width="11.25" customWidth="1"/>
    <col min="2" max="2" width="8.75" customWidth="1"/>
    <col min="5" max="5" width="10.75" customWidth="1"/>
    <col min="6" max="6" width="9.875" customWidth="1"/>
    <col min="7" max="7" width="8" customWidth="1"/>
  </cols>
  <sheetData>
    <row r="1" spans="1:8" ht="33" customHeight="1" x14ac:dyDescent="0.2">
      <c r="A1" s="141" t="s">
        <v>96</v>
      </c>
      <c r="B1" s="141"/>
      <c r="C1" s="141"/>
      <c r="D1" s="141"/>
      <c r="E1" s="141"/>
      <c r="F1" s="141"/>
      <c r="G1" s="141"/>
      <c r="H1" s="141"/>
    </row>
    <row r="2" spans="1:8" ht="30" customHeight="1" x14ac:dyDescent="0.2">
      <c r="A2" s="55" t="s">
        <v>44</v>
      </c>
      <c r="B2" s="11"/>
      <c r="C2" s="56"/>
      <c r="D2" s="56"/>
      <c r="E2" s="56"/>
      <c r="F2" s="56"/>
      <c r="G2" s="56"/>
      <c r="H2" s="112"/>
    </row>
    <row r="3" spans="1:8" ht="14.25" customHeight="1" x14ac:dyDescent="0.2">
      <c r="A3" s="143" t="s">
        <v>16</v>
      </c>
      <c r="B3" s="121" t="s">
        <v>5</v>
      </c>
      <c r="C3" s="137"/>
      <c r="D3" s="137"/>
      <c r="E3" s="147"/>
      <c r="F3" s="138" t="s">
        <v>6</v>
      </c>
      <c r="G3" s="121" t="s">
        <v>17</v>
      </c>
      <c r="H3" s="137"/>
    </row>
    <row r="4" spans="1:8" ht="16.5" customHeight="1" x14ac:dyDescent="0.2">
      <c r="A4" s="143"/>
      <c r="B4" s="123" t="s">
        <v>7</v>
      </c>
      <c r="C4" s="160"/>
      <c r="D4" s="160"/>
      <c r="E4" s="149"/>
      <c r="F4" s="139"/>
      <c r="G4" s="161" t="s">
        <v>18</v>
      </c>
      <c r="H4" s="168"/>
    </row>
    <row r="5" spans="1:8" ht="25.5" customHeight="1" x14ac:dyDescent="0.2">
      <c r="A5" s="143"/>
      <c r="B5" s="14" t="s">
        <v>8</v>
      </c>
      <c r="C5" s="14" t="s">
        <v>9</v>
      </c>
      <c r="D5" s="14" t="s">
        <v>10</v>
      </c>
      <c r="E5" s="14" t="s">
        <v>11</v>
      </c>
      <c r="F5" s="150"/>
      <c r="G5" s="111" t="s">
        <v>8</v>
      </c>
      <c r="H5" s="110" t="s">
        <v>9</v>
      </c>
    </row>
    <row r="6" spans="1:8" ht="23.25" customHeight="1" x14ac:dyDescent="0.2">
      <c r="A6" s="28" t="s">
        <v>14</v>
      </c>
      <c r="B6" s="63">
        <v>650972</v>
      </c>
      <c r="C6" s="61">
        <v>575271</v>
      </c>
      <c r="D6" s="61">
        <v>63952</v>
      </c>
      <c r="E6" s="63">
        <v>11749</v>
      </c>
      <c r="F6" s="85">
        <v>245712</v>
      </c>
      <c r="G6" s="62">
        <f>F6/B6*1000</f>
        <v>377.45402260005039</v>
      </c>
      <c r="H6" s="176">
        <f>F6/C6*1000</f>
        <v>427.12391203450198</v>
      </c>
    </row>
    <row r="7" spans="1:8" ht="23.25" customHeight="1" x14ac:dyDescent="0.2">
      <c r="A7" s="28" t="s">
        <v>15</v>
      </c>
      <c r="B7" s="61">
        <v>3070281</v>
      </c>
      <c r="C7" s="61">
        <v>3013591</v>
      </c>
      <c r="D7" s="61">
        <v>56690</v>
      </c>
      <c r="E7" s="61" t="s">
        <v>58</v>
      </c>
      <c r="F7" s="61">
        <v>1272759</v>
      </c>
      <c r="G7" s="62">
        <f>F7/B7*1000</f>
        <v>414.54153544903545</v>
      </c>
      <c r="H7" s="176">
        <f>F7/C7*1000</f>
        <v>422.33966055778637</v>
      </c>
    </row>
    <row r="8" spans="1:8" ht="23.25" customHeight="1" x14ac:dyDescent="0.2">
      <c r="A8" s="28" t="s">
        <v>12</v>
      </c>
      <c r="B8" s="63">
        <f>SUM(B6:B7)</f>
        <v>3721253</v>
      </c>
      <c r="C8" s="63">
        <f t="shared" ref="C8:F8" si="0">SUM(C6:C7)</f>
        <v>3588862</v>
      </c>
      <c r="D8" s="63">
        <f>SUM(D6:D7)</f>
        <v>120642</v>
      </c>
      <c r="E8" s="63">
        <f t="shared" si="0"/>
        <v>11749</v>
      </c>
      <c r="F8" s="63">
        <f t="shared" si="0"/>
        <v>1518471</v>
      </c>
      <c r="G8" s="62">
        <f>F8/B8*1000</f>
        <v>408.05368514314938</v>
      </c>
      <c r="H8" s="176">
        <f>F8/C8*1000</f>
        <v>423.10654463726945</v>
      </c>
    </row>
    <row r="9" spans="1:8" x14ac:dyDescent="0.2">
      <c r="A9" s="127" t="s">
        <v>13</v>
      </c>
      <c r="B9" s="127"/>
      <c r="C9" s="127"/>
      <c r="D9" s="127"/>
      <c r="E9" s="8"/>
      <c r="F9" s="153"/>
      <c r="G9" s="153"/>
      <c r="H9" s="153"/>
    </row>
    <row r="10" spans="1:8" x14ac:dyDescent="0.2">
      <c r="A10" s="16"/>
      <c r="B10" s="16"/>
      <c r="C10" s="16"/>
      <c r="D10" s="16"/>
      <c r="E10" s="8"/>
      <c r="F10" s="77"/>
      <c r="G10" s="17"/>
      <c r="H10" s="17"/>
    </row>
    <row r="11" spans="1:8" x14ac:dyDescent="0.2">
      <c r="A11" s="8"/>
      <c r="B11" s="8"/>
      <c r="C11" s="8"/>
      <c r="D11" s="8"/>
      <c r="E11" s="8"/>
      <c r="F11" s="8"/>
      <c r="G11" s="8"/>
      <c r="H11" s="8"/>
    </row>
    <row r="12" spans="1:8" x14ac:dyDescent="0.2">
      <c r="A12" s="8"/>
      <c r="B12" s="8"/>
      <c r="C12" s="8"/>
      <c r="D12" s="8"/>
      <c r="E12" s="8"/>
      <c r="F12" s="8"/>
      <c r="G12" s="8"/>
      <c r="H12" s="8"/>
    </row>
    <row r="13" spans="1:8" ht="30.75" customHeight="1" x14ac:dyDescent="0.25">
      <c r="A13" s="154" t="s">
        <v>95</v>
      </c>
      <c r="B13" s="154"/>
      <c r="C13" s="154"/>
      <c r="D13" s="154"/>
      <c r="E13" s="154"/>
      <c r="F13" s="154"/>
      <c r="G13" s="154"/>
      <c r="H13" s="154"/>
    </row>
    <row r="14" spans="1:8" ht="18" customHeight="1" x14ac:dyDescent="0.2">
      <c r="A14" s="27" t="s">
        <v>45</v>
      </c>
      <c r="B14" s="11"/>
      <c r="C14" s="7"/>
      <c r="D14" s="7"/>
      <c r="E14" s="7"/>
      <c r="F14" s="7"/>
      <c r="G14" s="7"/>
      <c r="H14" s="112"/>
    </row>
    <row r="15" spans="1:8" ht="14.25" customHeight="1" x14ac:dyDescent="0.2">
      <c r="A15" s="143" t="s">
        <v>16</v>
      </c>
      <c r="B15" s="121" t="s">
        <v>5</v>
      </c>
      <c r="C15" s="137"/>
      <c r="D15" s="137"/>
      <c r="E15" s="147"/>
      <c r="F15" s="138" t="s">
        <v>6</v>
      </c>
      <c r="G15" s="121" t="s">
        <v>17</v>
      </c>
      <c r="H15" s="137"/>
    </row>
    <row r="16" spans="1:8" ht="18.75" customHeight="1" x14ac:dyDescent="0.2">
      <c r="A16" s="143"/>
      <c r="B16" s="123" t="s">
        <v>7</v>
      </c>
      <c r="C16" s="160"/>
      <c r="D16" s="160"/>
      <c r="E16" s="149"/>
      <c r="F16" s="139"/>
      <c r="G16" s="161" t="s">
        <v>18</v>
      </c>
      <c r="H16" s="168"/>
    </row>
    <row r="17" spans="1:8" ht="25.5" customHeight="1" x14ac:dyDescent="0.2">
      <c r="A17" s="143"/>
      <c r="B17" s="14" t="s">
        <v>8</v>
      </c>
      <c r="C17" s="14" t="s">
        <v>9</v>
      </c>
      <c r="D17" s="14" t="s">
        <v>10</v>
      </c>
      <c r="E17" s="14" t="s">
        <v>11</v>
      </c>
      <c r="F17" s="150"/>
      <c r="G17" s="111" t="s">
        <v>8</v>
      </c>
      <c r="H17" s="110" t="s">
        <v>9</v>
      </c>
    </row>
    <row r="18" spans="1:8" ht="28.5" customHeight="1" x14ac:dyDescent="0.2">
      <c r="A18" s="43" t="s">
        <v>20</v>
      </c>
      <c r="B18" s="61">
        <v>16661</v>
      </c>
      <c r="C18" s="61">
        <v>16661</v>
      </c>
      <c r="D18" s="61" t="s">
        <v>58</v>
      </c>
      <c r="E18" s="61" t="s">
        <v>58</v>
      </c>
      <c r="F18" s="61">
        <v>8744</v>
      </c>
      <c r="G18" s="62">
        <f>F18/B18*1000</f>
        <v>524.81843826901138</v>
      </c>
      <c r="H18" s="172">
        <f>F18/C18*1000</f>
        <v>524.81843826901138</v>
      </c>
    </row>
    <row r="19" spans="1:8" ht="29.25" customHeight="1" x14ac:dyDescent="0.2">
      <c r="A19" s="26" t="s">
        <v>21</v>
      </c>
      <c r="B19" s="61">
        <f>C19+D19</f>
        <v>649300</v>
      </c>
      <c r="C19" s="61">
        <v>649206</v>
      </c>
      <c r="D19" s="61">
        <v>94</v>
      </c>
      <c r="E19" s="61" t="s">
        <v>58</v>
      </c>
      <c r="F19" s="61">
        <v>318090</v>
      </c>
      <c r="G19" s="62">
        <f>F19/B19*1000</f>
        <v>489.89681195133221</v>
      </c>
      <c r="H19" s="176">
        <f>F19/C19*1000</f>
        <v>489.96774521492409</v>
      </c>
    </row>
    <row r="20" spans="1:8" ht="26.25" customHeight="1" x14ac:dyDescent="0.2">
      <c r="A20" s="26" t="s">
        <v>22</v>
      </c>
      <c r="B20" s="61">
        <f>C20+D20</f>
        <v>2404320</v>
      </c>
      <c r="C20" s="61">
        <v>2347724</v>
      </c>
      <c r="D20" s="61">
        <v>56596</v>
      </c>
      <c r="E20" s="61" t="s">
        <v>58</v>
      </c>
      <c r="F20" s="61">
        <v>945925</v>
      </c>
      <c r="G20" s="62">
        <f>F20/B20*1000</f>
        <v>393.42724762094895</v>
      </c>
      <c r="H20" s="176">
        <f>F20/C20*1000</f>
        <v>402.91150067043657</v>
      </c>
    </row>
    <row r="21" spans="1:8" ht="23.25" customHeight="1" x14ac:dyDescent="0.2">
      <c r="A21" s="25" t="s">
        <v>12</v>
      </c>
      <c r="B21" s="61">
        <f>SUM(B18:B20)</f>
        <v>3070281</v>
      </c>
      <c r="C21" s="61">
        <f>SUM(C18:C20)</f>
        <v>3013591</v>
      </c>
      <c r="D21" s="61">
        <f>SUM(D19:D20)</f>
        <v>56690</v>
      </c>
      <c r="E21" s="61" t="s">
        <v>58</v>
      </c>
      <c r="F21" s="61">
        <f>SUM(F18:F20)</f>
        <v>1272759</v>
      </c>
      <c r="G21" s="62">
        <f>F21/B21*1000</f>
        <v>414.54153544903545</v>
      </c>
      <c r="H21" s="176">
        <f>F21/C21*1000</f>
        <v>422.33966055778637</v>
      </c>
    </row>
  </sheetData>
  <mergeCells count="16">
    <mergeCell ref="B15:E15"/>
    <mergeCell ref="B16:E16"/>
    <mergeCell ref="F3:F5"/>
    <mergeCell ref="G3:H3"/>
    <mergeCell ref="G4:H4"/>
    <mergeCell ref="B3:E3"/>
    <mergeCell ref="B4:E4"/>
    <mergeCell ref="A9:D9"/>
    <mergeCell ref="F9:H9"/>
    <mergeCell ref="A13:H13"/>
    <mergeCell ref="A15:A17"/>
    <mergeCell ref="F15:F17"/>
    <mergeCell ref="G15:H15"/>
    <mergeCell ref="G16:H16"/>
    <mergeCell ref="A1:H1"/>
    <mergeCell ref="A3:A5"/>
  </mergeCells>
  <printOptions horizontalCentered="1" verticalCentered="1"/>
  <pageMargins left="0.5" right="0.5" top="0.5" bottom="0.5" header="0.3" footer="0.3"/>
  <pageSetup paperSize="9" scale="95" orientation="portrait" r:id="rId1"/>
  <headerFooter>
    <oddFooter>&amp;C13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rightToLeft="1" workbookViewId="0">
      <selection activeCell="F11" sqref="F11"/>
    </sheetView>
  </sheetViews>
  <sheetFormatPr defaultRowHeight="14.25" x14ac:dyDescent="0.2"/>
  <cols>
    <col min="1" max="1" width="9.25" customWidth="1"/>
    <col min="2" max="3" width="8.25" customWidth="1"/>
    <col min="5" max="5" width="9.25" customWidth="1"/>
    <col min="6" max="6" width="9.625" customWidth="1"/>
    <col min="7" max="7" width="8.375" customWidth="1"/>
    <col min="8" max="8" width="8.625" customWidth="1"/>
  </cols>
  <sheetData>
    <row r="1" spans="1:9" ht="31.5" customHeight="1" x14ac:dyDescent="0.2">
      <c r="A1" s="141" t="s">
        <v>97</v>
      </c>
      <c r="B1" s="141"/>
      <c r="C1" s="141"/>
      <c r="D1" s="141"/>
      <c r="E1" s="141"/>
      <c r="F1" s="141"/>
      <c r="G1" s="141"/>
      <c r="H1" s="141"/>
      <c r="I1" s="141"/>
    </row>
    <row r="2" spans="1:9" ht="27" customHeight="1" x14ac:dyDescent="0.2">
      <c r="A2" s="157" t="s">
        <v>48</v>
      </c>
      <c r="B2" s="157"/>
      <c r="I2" s="113"/>
    </row>
    <row r="3" spans="1:9" ht="24" customHeight="1" x14ac:dyDescent="0.2">
      <c r="A3" s="147" t="s">
        <v>25</v>
      </c>
      <c r="B3" s="121" t="s">
        <v>5</v>
      </c>
      <c r="C3" s="137"/>
      <c r="D3" s="137"/>
      <c r="E3" s="147"/>
      <c r="F3" s="138" t="s">
        <v>6</v>
      </c>
      <c r="G3" s="138" t="s">
        <v>46</v>
      </c>
      <c r="H3" s="121" t="s">
        <v>17</v>
      </c>
      <c r="I3" s="137"/>
    </row>
    <row r="4" spans="1:9" ht="18" customHeight="1" x14ac:dyDescent="0.2">
      <c r="A4" s="148"/>
      <c r="B4" s="123" t="s">
        <v>7</v>
      </c>
      <c r="C4" s="160"/>
      <c r="D4" s="160"/>
      <c r="E4" s="149"/>
      <c r="F4" s="139"/>
      <c r="G4" s="139"/>
      <c r="H4" s="161" t="s">
        <v>18</v>
      </c>
      <c r="I4" s="168"/>
    </row>
    <row r="5" spans="1:9" ht="25.5" customHeight="1" x14ac:dyDescent="0.2">
      <c r="A5" s="148"/>
      <c r="B5" s="14" t="s">
        <v>8</v>
      </c>
      <c r="C5" s="14" t="s">
        <v>9</v>
      </c>
      <c r="D5" s="14" t="s">
        <v>10</v>
      </c>
      <c r="E5" s="14" t="s">
        <v>11</v>
      </c>
      <c r="F5" s="150"/>
      <c r="G5" s="139"/>
      <c r="H5" s="111" t="s">
        <v>8</v>
      </c>
      <c r="I5" s="110" t="s">
        <v>9</v>
      </c>
    </row>
    <row r="6" spans="1:9" ht="15" x14ac:dyDescent="0.2">
      <c r="A6" s="12" t="s">
        <v>104</v>
      </c>
      <c r="B6" s="61">
        <v>3039440</v>
      </c>
      <c r="C6" s="61">
        <v>2986391</v>
      </c>
      <c r="D6" s="61">
        <v>53049</v>
      </c>
      <c r="E6" s="61" t="s">
        <v>58</v>
      </c>
      <c r="F6" s="61">
        <v>1261906</v>
      </c>
      <c r="G6" s="62">
        <f>F6/$F$21%</f>
        <v>83.103727367858852</v>
      </c>
      <c r="H6" s="62">
        <f>F6/B6*1000</f>
        <v>415.17713789382253</v>
      </c>
      <c r="I6" s="172">
        <f>F6/C6*1000</f>
        <v>422.55217083094607</v>
      </c>
    </row>
    <row r="7" spans="1:9" ht="15" x14ac:dyDescent="0.2">
      <c r="A7" s="12" t="s">
        <v>24</v>
      </c>
      <c r="B7" s="61">
        <v>8088</v>
      </c>
      <c r="C7" s="61">
        <v>8088</v>
      </c>
      <c r="D7" s="61" t="s">
        <v>58</v>
      </c>
      <c r="E7" s="61" t="s">
        <v>58</v>
      </c>
      <c r="F7" s="61">
        <v>3564</v>
      </c>
      <c r="G7" s="62">
        <f>F7/$F$21%</f>
        <v>0.23470978372323215</v>
      </c>
      <c r="H7" s="62">
        <f>F7/B7*1000</f>
        <v>440.65281899109794</v>
      </c>
      <c r="I7" s="172">
        <f>F7/C7*1000</f>
        <v>440.65281899109794</v>
      </c>
    </row>
    <row r="8" spans="1:9" ht="15" x14ac:dyDescent="0.2">
      <c r="A8" s="12" t="s">
        <v>26</v>
      </c>
      <c r="B8" s="61">
        <v>38542</v>
      </c>
      <c r="C8" s="61">
        <v>38542</v>
      </c>
      <c r="D8" s="61" t="s">
        <v>58</v>
      </c>
      <c r="E8" s="61" t="s">
        <v>58</v>
      </c>
      <c r="F8" s="61">
        <v>14460</v>
      </c>
      <c r="G8" s="62">
        <v>0.9</v>
      </c>
      <c r="H8" s="62">
        <f t="shared" ref="H8:H21" si="0">F8/B8*1000</f>
        <v>375.175133620466</v>
      </c>
      <c r="I8" s="172">
        <f t="shared" ref="I8:I21" si="1">F8/C8*1000</f>
        <v>375.175133620466</v>
      </c>
    </row>
    <row r="9" spans="1:9" ht="15" x14ac:dyDescent="0.2">
      <c r="A9" s="12" t="s">
        <v>102</v>
      </c>
      <c r="B9" s="61">
        <v>3004</v>
      </c>
      <c r="C9" s="61">
        <v>2386</v>
      </c>
      <c r="D9" s="61">
        <v>219</v>
      </c>
      <c r="E9" s="61">
        <v>399</v>
      </c>
      <c r="F9" s="61">
        <v>1031</v>
      </c>
      <c r="G9" s="62">
        <f t="shared" ref="G9" si="2">F9/$F$21%</f>
        <v>6.7897246638230171E-2</v>
      </c>
      <c r="H9" s="62">
        <f t="shared" ref="H9" si="3">F9/B9*1000</f>
        <v>343.20905459387484</v>
      </c>
      <c r="I9" s="172">
        <f t="shared" ref="I9" si="4">F9/C9*1000</f>
        <v>432.10393964794633</v>
      </c>
    </row>
    <row r="10" spans="1:9" ht="15" x14ac:dyDescent="0.2">
      <c r="A10" s="12" t="s">
        <v>27</v>
      </c>
      <c r="B10" s="61">
        <v>8502</v>
      </c>
      <c r="C10" s="61">
        <v>7872</v>
      </c>
      <c r="D10" s="61">
        <v>173</v>
      </c>
      <c r="E10" s="61">
        <v>457</v>
      </c>
      <c r="F10" s="61">
        <v>4772</v>
      </c>
      <c r="G10" s="62">
        <f>F10/$F$21%</f>
        <v>0.31426349268441744</v>
      </c>
      <c r="H10" s="62">
        <f t="shared" si="0"/>
        <v>561.27969889437782</v>
      </c>
      <c r="I10" s="172">
        <f t="shared" si="1"/>
        <v>606.19918699186996</v>
      </c>
    </row>
    <row r="11" spans="1:9" ht="15" x14ac:dyDescent="0.2">
      <c r="A11" s="49" t="s">
        <v>28</v>
      </c>
      <c r="B11" s="61">
        <v>23639</v>
      </c>
      <c r="C11" s="61">
        <v>19003</v>
      </c>
      <c r="D11" s="61" t="s">
        <v>58</v>
      </c>
      <c r="E11" s="61">
        <v>4636</v>
      </c>
      <c r="F11" s="61">
        <v>9657</v>
      </c>
      <c r="G11" s="62">
        <f t="shared" ref="G11:G19" si="5">F11/$F$21%</f>
        <v>0.63596868165411136</v>
      </c>
      <c r="H11" s="62">
        <f t="shared" si="0"/>
        <v>408.51981894327173</v>
      </c>
      <c r="I11" s="172">
        <f t="shared" si="1"/>
        <v>508.18291848655474</v>
      </c>
    </row>
    <row r="12" spans="1:9" ht="15" x14ac:dyDescent="0.2">
      <c r="A12" s="12" t="s">
        <v>29</v>
      </c>
      <c r="B12" s="61">
        <v>8050</v>
      </c>
      <c r="C12" s="61">
        <v>6347</v>
      </c>
      <c r="D12" s="61">
        <v>139</v>
      </c>
      <c r="E12" s="61">
        <v>1564</v>
      </c>
      <c r="F12" s="61">
        <v>2579</v>
      </c>
      <c r="G12" s="62">
        <f t="shared" si="5"/>
        <v>0.16984190017458353</v>
      </c>
      <c r="H12" s="62">
        <f t="shared" si="0"/>
        <v>320.3726708074534</v>
      </c>
      <c r="I12" s="172">
        <f t="shared" si="1"/>
        <v>406.33370096108393</v>
      </c>
    </row>
    <row r="13" spans="1:9" ht="15" x14ac:dyDescent="0.2">
      <c r="A13" s="12" t="s">
        <v>30</v>
      </c>
      <c r="B13" s="61">
        <v>93162</v>
      </c>
      <c r="C13" s="61">
        <v>93134</v>
      </c>
      <c r="D13" s="61" t="s">
        <v>58</v>
      </c>
      <c r="E13" s="61">
        <v>28</v>
      </c>
      <c r="F13" s="61">
        <v>36244</v>
      </c>
      <c r="G13" s="62">
        <f t="shared" si="5"/>
        <v>2.3868746917129138</v>
      </c>
      <c r="H13" s="62">
        <f t="shared" si="0"/>
        <v>389.04274274918959</v>
      </c>
      <c r="I13" s="172">
        <f t="shared" si="1"/>
        <v>389.15970537075611</v>
      </c>
    </row>
    <row r="14" spans="1:9" ht="15" x14ac:dyDescent="0.2">
      <c r="A14" s="12" t="s">
        <v>103</v>
      </c>
      <c r="B14" s="61">
        <v>9432</v>
      </c>
      <c r="C14" s="61">
        <v>7666</v>
      </c>
      <c r="D14" s="61">
        <v>686</v>
      </c>
      <c r="E14" s="61">
        <v>1080</v>
      </c>
      <c r="F14" s="61">
        <v>4332</v>
      </c>
      <c r="G14" s="62">
        <f t="shared" ref="G14" si="6">F14/$F$21%</f>
        <v>0.28528697617537641</v>
      </c>
      <c r="H14" s="62">
        <f t="shared" ref="H14" si="7">F14/B14*1000</f>
        <v>459.28753180661579</v>
      </c>
      <c r="I14" s="172">
        <f t="shared" ref="I14" si="8">F14/C14*1000</f>
        <v>565.09261674928257</v>
      </c>
    </row>
    <row r="15" spans="1:9" ht="15" x14ac:dyDescent="0.2">
      <c r="A15" s="12" t="s">
        <v>31</v>
      </c>
      <c r="B15" s="61">
        <v>3334</v>
      </c>
      <c r="C15" s="61">
        <v>3316</v>
      </c>
      <c r="D15" s="61" t="s">
        <v>58</v>
      </c>
      <c r="E15" s="61">
        <v>18</v>
      </c>
      <c r="F15" s="61">
        <v>1629</v>
      </c>
      <c r="G15" s="62">
        <f t="shared" si="5"/>
        <v>0.10727896680279045</v>
      </c>
      <c r="H15" s="62">
        <f>F15/B15*1000</f>
        <v>488.60227954409118</v>
      </c>
      <c r="I15" s="172">
        <f>F15/C15*1000</f>
        <v>491.25452352231605</v>
      </c>
    </row>
    <row r="16" spans="1:9" ht="15" x14ac:dyDescent="0.2">
      <c r="A16" s="12" t="s">
        <v>32</v>
      </c>
      <c r="B16" s="61">
        <v>166689</v>
      </c>
      <c r="C16" s="61">
        <v>166689</v>
      </c>
      <c r="D16" s="61" t="s">
        <v>58</v>
      </c>
      <c r="E16" s="61" t="s">
        <v>58</v>
      </c>
      <c r="F16" s="61">
        <v>78787</v>
      </c>
      <c r="G16" s="62">
        <f t="shared" si="5"/>
        <v>5.1885745595404851</v>
      </c>
      <c r="H16" s="62">
        <f t="shared" si="0"/>
        <v>472.65866373905897</v>
      </c>
      <c r="I16" s="172">
        <f t="shared" si="1"/>
        <v>472.65866373905897</v>
      </c>
    </row>
    <row r="17" spans="1:12" ht="15" x14ac:dyDescent="0.2">
      <c r="A17" s="12" t="s">
        <v>33</v>
      </c>
      <c r="B17" s="61">
        <v>120469</v>
      </c>
      <c r="C17" s="61">
        <v>119824</v>
      </c>
      <c r="D17" s="61">
        <v>645</v>
      </c>
      <c r="E17" s="61" t="s">
        <v>58</v>
      </c>
      <c r="F17" s="61">
        <v>52450</v>
      </c>
      <c r="G17" s="62">
        <f t="shared" si="5"/>
        <v>3.4541324793163652</v>
      </c>
      <c r="H17" s="62">
        <f t="shared" si="0"/>
        <v>435.38171645817596</v>
      </c>
      <c r="I17" s="172">
        <f t="shared" si="1"/>
        <v>437.72533048471092</v>
      </c>
    </row>
    <row r="18" spans="1:12" ht="15" x14ac:dyDescent="0.2">
      <c r="A18" s="12" t="s">
        <v>34</v>
      </c>
      <c r="B18" s="61">
        <v>85764</v>
      </c>
      <c r="C18" s="61">
        <v>85233</v>
      </c>
      <c r="D18" s="61">
        <v>156</v>
      </c>
      <c r="E18" s="61">
        <v>375</v>
      </c>
      <c r="F18" s="61">
        <v>29485</v>
      </c>
      <c r="G18" s="62">
        <f t="shared" si="5"/>
        <v>1.941755884702441</v>
      </c>
      <c r="H18" s="62">
        <f t="shared" si="0"/>
        <v>343.7922671517187</v>
      </c>
      <c r="I18" s="172">
        <f t="shared" si="1"/>
        <v>345.93408656271629</v>
      </c>
    </row>
    <row r="19" spans="1:12" ht="15" x14ac:dyDescent="0.2">
      <c r="A19" s="12" t="s">
        <v>35</v>
      </c>
      <c r="B19" s="61">
        <v>112660</v>
      </c>
      <c r="C19" s="61">
        <v>44371</v>
      </c>
      <c r="D19" s="61">
        <v>65575</v>
      </c>
      <c r="E19" s="61">
        <v>2714</v>
      </c>
      <c r="F19" s="63">
        <v>17575</v>
      </c>
      <c r="G19" s="62">
        <f t="shared" si="5"/>
        <v>1.157414267378172</v>
      </c>
      <c r="H19" s="62">
        <f t="shared" ref="H19" si="9">F19/B19*1000</f>
        <v>156.00035505059469</v>
      </c>
      <c r="I19" s="172">
        <f t="shared" ref="I19" si="10">F19/C19*1000</f>
        <v>396.09204209956954</v>
      </c>
    </row>
    <row r="20" spans="1:12" ht="15" x14ac:dyDescent="0.2">
      <c r="A20" s="13" t="s">
        <v>36</v>
      </c>
      <c r="B20" s="61">
        <v>478</v>
      </c>
      <c r="C20" s="61" t="s">
        <v>58</v>
      </c>
      <c r="D20" s="61" t="s">
        <v>58</v>
      </c>
      <c r="E20" s="61">
        <v>478</v>
      </c>
      <c r="F20" s="61" t="s">
        <v>58</v>
      </c>
      <c r="G20" s="61" t="s">
        <v>58</v>
      </c>
      <c r="H20" s="61" t="s">
        <v>58</v>
      </c>
      <c r="I20" s="175" t="s">
        <v>58</v>
      </c>
    </row>
    <row r="21" spans="1:12" ht="15" x14ac:dyDescent="0.2">
      <c r="A21" s="13" t="s">
        <v>12</v>
      </c>
      <c r="B21" s="63">
        <f>SUM(B6:B20)</f>
        <v>3721253</v>
      </c>
      <c r="C21" s="61">
        <f>SUM(C6:C20)</f>
        <v>3588862</v>
      </c>
      <c r="D21" s="61">
        <f>SUM(D6:D20)</f>
        <v>120642</v>
      </c>
      <c r="E21" s="63">
        <f>SUM(E9:E20)</f>
        <v>11749</v>
      </c>
      <c r="F21" s="61">
        <f>SUM(F6:F20)</f>
        <v>1518471</v>
      </c>
      <c r="G21" s="62">
        <f>F21/$F$21%</f>
        <v>100</v>
      </c>
      <c r="H21" s="62">
        <f t="shared" si="0"/>
        <v>408.05368514314938</v>
      </c>
      <c r="I21" s="172">
        <f t="shared" si="1"/>
        <v>423.10654463726945</v>
      </c>
      <c r="L21" s="52"/>
    </row>
    <row r="22" spans="1:12" s="15" customFormat="1" ht="22.5" customHeight="1" x14ac:dyDescent="0.2">
      <c r="A22" s="82"/>
      <c r="B22" s="82"/>
      <c r="C22" s="106"/>
      <c r="D22" s="82"/>
      <c r="E22" s="82"/>
      <c r="F22" s="82"/>
      <c r="G22" s="82"/>
      <c r="H22" s="82"/>
      <c r="I22" s="82"/>
    </row>
    <row r="23" spans="1:12" s="46" customFormat="1" ht="15.75" x14ac:dyDescent="0.25">
      <c r="B23" s="47"/>
      <c r="C23" s="47"/>
      <c r="D23" s="155" t="s">
        <v>117</v>
      </c>
      <c r="E23" s="155"/>
      <c r="F23" s="155"/>
      <c r="G23" s="155"/>
      <c r="H23" s="47"/>
      <c r="I23" s="47"/>
    </row>
    <row r="24" spans="1:12" s="46" customFormat="1" ht="15.75" x14ac:dyDescent="0.25">
      <c r="A24" s="156" t="s">
        <v>98</v>
      </c>
      <c r="B24" s="156"/>
      <c r="C24" s="156"/>
      <c r="D24" s="156"/>
      <c r="E24" s="156"/>
      <c r="F24" s="156"/>
      <c r="G24" s="156"/>
      <c r="H24" s="156"/>
      <c r="I24" s="156"/>
    </row>
    <row r="25" spans="1:12" s="46" customFormat="1" ht="15.75" x14ac:dyDescent="0.25">
      <c r="A25" s="156"/>
      <c r="B25" s="156"/>
      <c r="C25" s="156"/>
      <c r="D25" s="156"/>
      <c r="E25" s="156"/>
      <c r="F25" s="156"/>
      <c r="G25" s="156"/>
      <c r="H25" s="156"/>
      <c r="I25" s="156"/>
    </row>
    <row r="26" spans="1:12" ht="15.75" x14ac:dyDescent="0.25">
      <c r="I26" s="40" t="s">
        <v>53</v>
      </c>
      <c r="L26" s="37"/>
    </row>
  </sheetData>
  <mergeCells count="12">
    <mergeCell ref="B3:E3"/>
    <mergeCell ref="B4:E4"/>
    <mergeCell ref="H3:I3"/>
    <mergeCell ref="H4:I4"/>
    <mergeCell ref="F3:F5"/>
    <mergeCell ref="D23:G23"/>
    <mergeCell ref="A24:I24"/>
    <mergeCell ref="A25:I25"/>
    <mergeCell ref="A1:I1"/>
    <mergeCell ref="G3:G5"/>
    <mergeCell ref="A2:B2"/>
    <mergeCell ref="A3:A5"/>
  </mergeCells>
  <printOptions horizontalCentered="1" verticalCentered="1"/>
  <pageMargins left="0.5" right="0.5" top="0.75" bottom="0.75" header="0.3" footer="0.3"/>
  <pageSetup paperSize="9" orientation="portrait" r:id="rId1"/>
  <headerFooter>
    <oddFooter>&amp;C14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rightToLeft="1" topLeftCell="A22" zoomScaleNormal="100" workbookViewId="0">
      <selection activeCell="J32" sqref="J32"/>
    </sheetView>
  </sheetViews>
  <sheetFormatPr defaultRowHeight="14.25" x14ac:dyDescent="0.2"/>
  <cols>
    <col min="1" max="1" width="9.875" customWidth="1"/>
    <col min="2" max="2" width="9.625" customWidth="1"/>
    <col min="4" max="4" width="9.125" style="104"/>
    <col min="5" max="5" width="10.25" style="104" customWidth="1"/>
    <col min="6" max="6" width="9.375" customWidth="1"/>
    <col min="7" max="7" width="8.75" customWidth="1"/>
    <col min="8" max="8" width="9.125" customWidth="1"/>
  </cols>
  <sheetData>
    <row r="1" spans="1:8" ht="31.5" customHeight="1" x14ac:dyDescent="0.2">
      <c r="A1" s="151" t="s">
        <v>99</v>
      </c>
      <c r="B1" s="151"/>
      <c r="C1" s="151"/>
      <c r="D1" s="151"/>
      <c r="E1" s="151"/>
      <c r="F1" s="151"/>
      <c r="G1" s="151"/>
      <c r="H1" s="151"/>
    </row>
    <row r="2" spans="1:8" ht="22.5" customHeight="1" x14ac:dyDescent="0.2">
      <c r="A2" s="58" t="s">
        <v>47</v>
      </c>
      <c r="B2" s="11"/>
      <c r="C2" s="57"/>
      <c r="D2" s="101"/>
      <c r="E2" s="101"/>
      <c r="F2" s="57"/>
      <c r="G2" s="57"/>
      <c r="H2" s="112"/>
    </row>
    <row r="3" spans="1:8" ht="20.25" customHeight="1" x14ac:dyDescent="0.2">
      <c r="A3" s="143" t="s">
        <v>25</v>
      </c>
      <c r="B3" s="121" t="s">
        <v>5</v>
      </c>
      <c r="C3" s="137"/>
      <c r="D3" s="137"/>
      <c r="E3" s="147"/>
      <c r="F3" s="138" t="s">
        <v>6</v>
      </c>
      <c r="G3" s="121" t="s">
        <v>17</v>
      </c>
      <c r="H3" s="137"/>
    </row>
    <row r="4" spans="1:8" ht="18" customHeight="1" x14ac:dyDescent="0.2">
      <c r="A4" s="143"/>
      <c r="B4" s="123" t="s">
        <v>7</v>
      </c>
      <c r="C4" s="160"/>
      <c r="D4" s="160"/>
      <c r="E4" s="149"/>
      <c r="F4" s="139"/>
      <c r="G4" s="161" t="s">
        <v>18</v>
      </c>
      <c r="H4" s="168"/>
    </row>
    <row r="5" spans="1:8" ht="25.5" customHeight="1" x14ac:dyDescent="0.2">
      <c r="A5" s="143"/>
      <c r="B5" s="14" t="s">
        <v>8</v>
      </c>
      <c r="C5" s="14" t="s">
        <v>9</v>
      </c>
      <c r="D5" s="111" t="s">
        <v>10</v>
      </c>
      <c r="E5" s="111" t="s">
        <v>11</v>
      </c>
      <c r="F5" s="150"/>
      <c r="G5" s="111" t="s">
        <v>8</v>
      </c>
      <c r="H5" s="110" t="s">
        <v>9</v>
      </c>
    </row>
    <row r="6" spans="1:8" ht="14.25" customHeight="1" x14ac:dyDescent="0.2">
      <c r="A6" s="12" t="s">
        <v>104</v>
      </c>
      <c r="B6" s="4">
        <v>3039290</v>
      </c>
      <c r="C6" s="4">
        <v>2986241</v>
      </c>
      <c r="D6" s="61">
        <v>53049</v>
      </c>
      <c r="E6" s="61" t="s">
        <v>58</v>
      </c>
      <c r="F6" s="4">
        <v>1261848</v>
      </c>
      <c r="G6" s="5">
        <f>F6/B6*1000</f>
        <v>415.17854498912578</v>
      </c>
      <c r="H6" s="179">
        <f>F6/C6*1000</f>
        <v>422.55397337321403</v>
      </c>
    </row>
    <row r="7" spans="1:8" ht="14.25" customHeight="1" x14ac:dyDescent="0.2">
      <c r="A7" s="12" t="s">
        <v>24</v>
      </c>
      <c r="B7" s="4">
        <v>5407</v>
      </c>
      <c r="C7" s="4">
        <v>5407</v>
      </c>
      <c r="D7" s="61" t="s">
        <v>58</v>
      </c>
      <c r="E7" s="61" t="s">
        <v>58</v>
      </c>
      <c r="F7" s="4">
        <v>2014</v>
      </c>
      <c r="G7" s="5">
        <f>F7/B7*1000</f>
        <v>372.48011836508232</v>
      </c>
      <c r="H7" s="179">
        <f>F7/C7*1000</f>
        <v>372.48011836508232</v>
      </c>
    </row>
    <row r="8" spans="1:8" ht="14.25" customHeight="1" x14ac:dyDescent="0.2">
      <c r="A8" s="91" t="s">
        <v>26</v>
      </c>
      <c r="B8" s="92">
        <v>2120</v>
      </c>
      <c r="C8" s="92">
        <v>2120</v>
      </c>
      <c r="D8" s="102" t="s">
        <v>58</v>
      </c>
      <c r="E8" s="102" t="s">
        <v>58</v>
      </c>
      <c r="F8" s="92">
        <v>561</v>
      </c>
      <c r="G8" s="93">
        <f>F8/B8*1000</f>
        <v>264.622641509434</v>
      </c>
      <c r="H8" s="180">
        <f>F8/C8*1000</f>
        <v>264.622641509434</v>
      </c>
    </row>
    <row r="9" spans="1:8" ht="14.25" customHeight="1" x14ac:dyDescent="0.2">
      <c r="A9" s="91" t="s">
        <v>30</v>
      </c>
      <c r="B9" s="92">
        <v>580</v>
      </c>
      <c r="C9" s="92">
        <v>580</v>
      </c>
      <c r="D9" s="102" t="s">
        <v>58</v>
      </c>
      <c r="E9" s="102" t="s">
        <v>58</v>
      </c>
      <c r="F9" s="92">
        <v>216</v>
      </c>
      <c r="G9" s="93">
        <f t="shared" ref="G9:G11" si="0">F9/B9*1000</f>
        <v>372.41379310344831</v>
      </c>
      <c r="H9" s="180">
        <f t="shared" ref="H9:H11" si="1">F9/C9*1000</f>
        <v>372.41379310344831</v>
      </c>
    </row>
    <row r="10" spans="1:8" ht="14.25" customHeight="1" x14ac:dyDescent="0.2">
      <c r="A10" s="91" t="s">
        <v>103</v>
      </c>
      <c r="B10" s="92">
        <v>1798</v>
      </c>
      <c r="C10" s="92">
        <v>1704</v>
      </c>
      <c r="D10" s="102">
        <v>94</v>
      </c>
      <c r="E10" s="102" t="s">
        <v>58</v>
      </c>
      <c r="F10" s="92">
        <v>736</v>
      </c>
      <c r="G10" s="93">
        <f t="shared" si="0"/>
        <v>409.34371523915462</v>
      </c>
      <c r="H10" s="180">
        <f t="shared" si="1"/>
        <v>431.92488262910797</v>
      </c>
    </row>
    <row r="11" spans="1:8" ht="14.25" customHeight="1" x14ac:dyDescent="0.2">
      <c r="A11" s="12" t="s">
        <v>32</v>
      </c>
      <c r="B11" s="4">
        <v>13932</v>
      </c>
      <c r="C11" s="4">
        <v>13932</v>
      </c>
      <c r="D11" s="61" t="s">
        <v>58</v>
      </c>
      <c r="E11" s="102" t="s">
        <v>58</v>
      </c>
      <c r="F11" s="4">
        <v>6108</v>
      </c>
      <c r="G11" s="5">
        <f t="shared" si="0"/>
        <v>438.41515934539188</v>
      </c>
      <c r="H11" s="180">
        <f t="shared" si="1"/>
        <v>438.41515934539188</v>
      </c>
    </row>
    <row r="12" spans="1:8" ht="14.25" customHeight="1" x14ac:dyDescent="0.2">
      <c r="A12" s="94" t="s">
        <v>33</v>
      </c>
      <c r="B12" s="95">
        <v>1362</v>
      </c>
      <c r="C12" s="95">
        <v>1362</v>
      </c>
      <c r="D12" s="103" t="s">
        <v>58</v>
      </c>
      <c r="E12" s="102" t="s">
        <v>58</v>
      </c>
      <c r="F12" s="95">
        <v>378</v>
      </c>
      <c r="G12" s="5">
        <f t="shared" ref="G12:G13" si="2">F12/B12*1000</f>
        <v>277.53303964757708</v>
      </c>
      <c r="H12" s="180">
        <f t="shared" ref="H12:H13" si="3">F12/C12*1000</f>
        <v>277.53303964757708</v>
      </c>
    </row>
    <row r="13" spans="1:8" ht="14.25" customHeight="1" x14ac:dyDescent="0.2">
      <c r="A13" s="94" t="s">
        <v>35</v>
      </c>
      <c r="B13" s="95">
        <v>5792</v>
      </c>
      <c r="C13" s="95">
        <v>2245</v>
      </c>
      <c r="D13" s="103">
        <v>3547</v>
      </c>
      <c r="E13" s="102" t="s">
        <v>58</v>
      </c>
      <c r="F13" s="95">
        <v>898</v>
      </c>
      <c r="G13" s="5">
        <f t="shared" si="2"/>
        <v>155.04143646408841</v>
      </c>
      <c r="H13" s="180">
        <f t="shared" si="3"/>
        <v>400</v>
      </c>
    </row>
    <row r="14" spans="1:8" ht="15" x14ac:dyDescent="0.2">
      <c r="A14" s="94" t="s">
        <v>12</v>
      </c>
      <c r="B14" s="95">
        <f>SUM(B6:B13)</f>
        <v>3070281</v>
      </c>
      <c r="C14" s="95">
        <f>SUM(C6:C13)</f>
        <v>3013591</v>
      </c>
      <c r="D14" s="103">
        <f>SUM(D6:D13)</f>
        <v>56690</v>
      </c>
      <c r="E14" s="61" t="s">
        <v>58</v>
      </c>
      <c r="F14" s="95">
        <f>SUM(F6:F13)</f>
        <v>1272759</v>
      </c>
      <c r="G14" s="6">
        <f t="shared" ref="G14" si="4">F14/B14*1000</f>
        <v>414.54153544903545</v>
      </c>
      <c r="H14" s="179">
        <f t="shared" ref="H14" si="5">F14/C14*1000</f>
        <v>422.33966055778637</v>
      </c>
    </row>
    <row r="15" spans="1:8" ht="15" x14ac:dyDescent="0.2">
      <c r="A15" s="32"/>
      <c r="B15" s="30"/>
      <c r="C15" s="30"/>
      <c r="D15" s="77"/>
      <c r="E15" s="77"/>
      <c r="F15" s="30"/>
      <c r="G15" s="33"/>
      <c r="H15" s="33"/>
    </row>
    <row r="16" spans="1:8" ht="15" x14ac:dyDescent="0.2">
      <c r="B16" s="39"/>
      <c r="C16" s="32"/>
      <c r="D16" s="90"/>
      <c r="E16" s="90"/>
      <c r="F16" s="32"/>
      <c r="G16" s="15"/>
    </row>
    <row r="17" spans="1:8" ht="30.75" customHeight="1" x14ac:dyDescent="0.2">
      <c r="A17" s="141" t="s">
        <v>100</v>
      </c>
      <c r="B17" s="141"/>
      <c r="C17" s="141"/>
      <c r="D17" s="141"/>
      <c r="E17" s="141"/>
      <c r="F17" s="141"/>
      <c r="G17" s="141"/>
      <c r="H17" s="141"/>
    </row>
    <row r="18" spans="1:8" ht="20.25" customHeight="1" x14ac:dyDescent="0.2">
      <c r="A18" s="38" t="s">
        <v>50</v>
      </c>
      <c r="H18" s="113"/>
    </row>
    <row r="19" spans="1:8" ht="14.25" customHeight="1" x14ac:dyDescent="0.2">
      <c r="A19" s="143" t="s">
        <v>25</v>
      </c>
      <c r="B19" s="121" t="s">
        <v>5</v>
      </c>
      <c r="C19" s="137"/>
      <c r="D19" s="137"/>
      <c r="E19" s="147"/>
      <c r="F19" s="138" t="s">
        <v>6</v>
      </c>
      <c r="G19" s="121" t="s">
        <v>17</v>
      </c>
      <c r="H19" s="137"/>
    </row>
    <row r="20" spans="1:8" x14ac:dyDescent="0.2">
      <c r="A20" s="143"/>
      <c r="B20" s="123" t="s">
        <v>7</v>
      </c>
      <c r="C20" s="160"/>
      <c r="D20" s="160"/>
      <c r="E20" s="149"/>
      <c r="F20" s="139"/>
      <c r="G20" s="161" t="s">
        <v>18</v>
      </c>
      <c r="H20" s="168"/>
    </row>
    <row r="21" spans="1:8" ht="25.5" x14ac:dyDescent="0.2">
      <c r="A21" s="143"/>
      <c r="B21" s="29" t="s">
        <v>8</v>
      </c>
      <c r="C21" s="29" t="s">
        <v>9</v>
      </c>
      <c r="D21" s="111" t="s">
        <v>10</v>
      </c>
      <c r="E21" s="111" t="s">
        <v>11</v>
      </c>
      <c r="F21" s="150"/>
      <c r="G21" s="111" t="s">
        <v>8</v>
      </c>
      <c r="H21" s="110" t="s">
        <v>9</v>
      </c>
    </row>
    <row r="22" spans="1:8" x14ac:dyDescent="0.2">
      <c r="A22" s="97" t="s">
        <v>104</v>
      </c>
      <c r="B22" s="84">
        <v>150</v>
      </c>
      <c r="C22" s="84">
        <v>150</v>
      </c>
      <c r="D22" s="61" t="s">
        <v>58</v>
      </c>
      <c r="E22" s="61" t="s">
        <v>58</v>
      </c>
      <c r="F22" s="84">
        <v>58</v>
      </c>
      <c r="G22" s="83">
        <f>F22/B22*1000</f>
        <v>386.66666666666669</v>
      </c>
      <c r="H22" s="169">
        <f>F22/C22*1000</f>
        <v>386.66666666666669</v>
      </c>
    </row>
    <row r="23" spans="1:8" ht="15" x14ac:dyDescent="0.2">
      <c r="A23" s="96" t="s">
        <v>24</v>
      </c>
      <c r="B23" s="84">
        <v>2681</v>
      </c>
      <c r="C23" s="84">
        <v>2681</v>
      </c>
      <c r="D23" s="61" t="s">
        <v>58</v>
      </c>
      <c r="E23" s="61" t="s">
        <v>58</v>
      </c>
      <c r="F23" s="84">
        <v>1550</v>
      </c>
      <c r="G23" s="83">
        <f>F23/B23*1000</f>
        <v>578.14248414770611</v>
      </c>
      <c r="H23" s="181">
        <f>F23/C23*1000</f>
        <v>578.14248414770611</v>
      </c>
    </row>
    <row r="24" spans="1:8" ht="15" x14ac:dyDescent="0.2">
      <c r="A24" s="96" t="s">
        <v>26</v>
      </c>
      <c r="B24" s="84">
        <v>36422</v>
      </c>
      <c r="C24" s="84">
        <v>36422</v>
      </c>
      <c r="D24" s="61" t="s">
        <v>58</v>
      </c>
      <c r="E24" s="61" t="s">
        <v>58</v>
      </c>
      <c r="F24" s="84">
        <v>13899</v>
      </c>
      <c r="G24" s="83">
        <f t="shared" ref="G24:G37" si="6">F24/B24*1000</f>
        <v>381.61001592444126</v>
      </c>
      <c r="H24" s="181">
        <f t="shared" ref="H24:H37" si="7">F24/C24*1000</f>
        <v>381.61001592444126</v>
      </c>
    </row>
    <row r="25" spans="1:8" ht="15" x14ac:dyDescent="0.2">
      <c r="A25" s="98" t="s">
        <v>102</v>
      </c>
      <c r="B25" s="84">
        <v>3004</v>
      </c>
      <c r="C25" s="84">
        <v>2386</v>
      </c>
      <c r="D25" s="61">
        <v>219</v>
      </c>
      <c r="E25" s="61">
        <v>399</v>
      </c>
      <c r="F25" s="84">
        <v>1031</v>
      </c>
      <c r="G25" s="83">
        <f t="shared" ref="G25" si="8">F25/B25*1000</f>
        <v>343.20905459387484</v>
      </c>
      <c r="H25" s="181">
        <f t="shared" ref="H25" si="9">F25/C25*1000</f>
        <v>432.10393964794633</v>
      </c>
    </row>
    <row r="26" spans="1:8" ht="15" x14ac:dyDescent="0.2">
      <c r="A26" s="99" t="s">
        <v>27</v>
      </c>
      <c r="B26" s="84">
        <v>8502</v>
      </c>
      <c r="C26" s="84">
        <v>7872</v>
      </c>
      <c r="D26" s="61">
        <v>173</v>
      </c>
      <c r="E26" s="61">
        <v>457</v>
      </c>
      <c r="F26" s="84">
        <v>4772</v>
      </c>
      <c r="G26" s="83">
        <f t="shared" si="6"/>
        <v>561.27969889437782</v>
      </c>
      <c r="H26" s="169">
        <f t="shared" si="7"/>
        <v>606.19918699186996</v>
      </c>
    </row>
    <row r="27" spans="1:8" ht="15" x14ac:dyDescent="0.2">
      <c r="A27" s="99" t="s">
        <v>28</v>
      </c>
      <c r="B27" s="84">
        <v>23639</v>
      </c>
      <c r="C27" s="84">
        <v>19003</v>
      </c>
      <c r="D27" s="61" t="s">
        <v>58</v>
      </c>
      <c r="E27" s="61">
        <v>4636</v>
      </c>
      <c r="F27" s="84">
        <v>9657</v>
      </c>
      <c r="G27" s="83">
        <f t="shared" si="6"/>
        <v>408.51981894327173</v>
      </c>
      <c r="H27" s="169">
        <f t="shared" si="7"/>
        <v>508.18291848655474</v>
      </c>
    </row>
    <row r="28" spans="1:8" ht="15" x14ac:dyDescent="0.2">
      <c r="A28" s="99" t="s">
        <v>29</v>
      </c>
      <c r="B28" s="84">
        <v>8050</v>
      </c>
      <c r="C28" s="84">
        <v>6347</v>
      </c>
      <c r="D28" s="61">
        <v>139</v>
      </c>
      <c r="E28" s="61">
        <v>1564</v>
      </c>
      <c r="F28" s="84">
        <v>2579</v>
      </c>
      <c r="G28" s="83">
        <f t="shared" si="6"/>
        <v>320.3726708074534</v>
      </c>
      <c r="H28" s="169">
        <f t="shared" si="7"/>
        <v>406.33370096108393</v>
      </c>
    </row>
    <row r="29" spans="1:8" ht="15" x14ac:dyDescent="0.2">
      <c r="A29" s="99" t="s">
        <v>30</v>
      </c>
      <c r="B29" s="84">
        <v>92582</v>
      </c>
      <c r="C29" s="84">
        <v>92554</v>
      </c>
      <c r="D29" s="61" t="s">
        <v>58</v>
      </c>
      <c r="E29" s="61">
        <v>28</v>
      </c>
      <c r="F29" s="84">
        <v>36028</v>
      </c>
      <c r="G29" s="83">
        <f t="shared" si="6"/>
        <v>389.14691840746582</v>
      </c>
      <c r="H29" s="169">
        <f t="shared" si="7"/>
        <v>389.26464550424618</v>
      </c>
    </row>
    <row r="30" spans="1:8" ht="15" x14ac:dyDescent="0.2">
      <c r="A30" s="99" t="s">
        <v>103</v>
      </c>
      <c r="B30" s="84">
        <v>7634</v>
      </c>
      <c r="C30" s="84">
        <v>5962</v>
      </c>
      <c r="D30" s="61">
        <v>592</v>
      </c>
      <c r="E30" s="61">
        <v>1080</v>
      </c>
      <c r="F30" s="84">
        <v>3596</v>
      </c>
      <c r="G30" s="83">
        <f t="shared" ref="G30" si="10">F30/B30*1000</f>
        <v>471.05056326958345</v>
      </c>
      <c r="H30" s="169">
        <f t="shared" ref="H30" si="11">F30/C30*1000</f>
        <v>603.15330426031528</v>
      </c>
    </row>
    <row r="31" spans="1:8" ht="15" x14ac:dyDescent="0.2">
      <c r="A31" s="99" t="s">
        <v>31</v>
      </c>
      <c r="B31" s="84">
        <v>3334</v>
      </c>
      <c r="C31" s="84">
        <v>3316</v>
      </c>
      <c r="D31" s="61" t="s">
        <v>58</v>
      </c>
      <c r="E31" s="61">
        <v>18</v>
      </c>
      <c r="F31" s="84">
        <v>1629</v>
      </c>
      <c r="G31" s="83">
        <f t="shared" si="6"/>
        <v>488.60227954409118</v>
      </c>
      <c r="H31" s="169">
        <f t="shared" si="7"/>
        <v>491.25452352231605</v>
      </c>
    </row>
    <row r="32" spans="1:8" ht="15" x14ac:dyDescent="0.2">
      <c r="A32" s="99" t="s">
        <v>32</v>
      </c>
      <c r="B32" s="84">
        <v>152757</v>
      </c>
      <c r="C32" s="84">
        <v>152757</v>
      </c>
      <c r="D32" s="61" t="s">
        <v>58</v>
      </c>
      <c r="E32" s="61" t="s">
        <v>58</v>
      </c>
      <c r="F32" s="84">
        <v>72679</v>
      </c>
      <c r="G32" s="83">
        <f>F32/B32*1000</f>
        <v>475.78179723351468</v>
      </c>
      <c r="H32" s="169">
        <f>F32/C32*1000</f>
        <v>475.78179723351468</v>
      </c>
    </row>
    <row r="33" spans="1:14" ht="15" x14ac:dyDescent="0.2">
      <c r="A33" s="99" t="s">
        <v>33</v>
      </c>
      <c r="B33" s="84">
        <v>119107</v>
      </c>
      <c r="C33" s="84">
        <v>118462</v>
      </c>
      <c r="D33" s="61">
        <v>645</v>
      </c>
      <c r="E33" s="61" t="s">
        <v>58</v>
      </c>
      <c r="F33" s="84">
        <v>52072</v>
      </c>
      <c r="G33" s="83">
        <f t="shared" si="6"/>
        <v>437.18673125844833</v>
      </c>
      <c r="H33" s="169">
        <f t="shared" si="7"/>
        <v>439.56711856966791</v>
      </c>
    </row>
    <row r="34" spans="1:14" ht="15" x14ac:dyDescent="0.2">
      <c r="A34" s="99" t="s">
        <v>39</v>
      </c>
      <c r="B34" s="84">
        <v>85764</v>
      </c>
      <c r="C34" s="84">
        <v>85233</v>
      </c>
      <c r="D34" s="61">
        <v>156</v>
      </c>
      <c r="E34" s="61">
        <v>375</v>
      </c>
      <c r="F34" s="84">
        <v>29485</v>
      </c>
      <c r="G34" s="83">
        <f t="shared" si="6"/>
        <v>343.7922671517187</v>
      </c>
      <c r="H34" s="169">
        <f t="shared" si="7"/>
        <v>345.93408656271629</v>
      </c>
    </row>
    <row r="35" spans="1:14" ht="15" x14ac:dyDescent="0.2">
      <c r="A35" s="99" t="s">
        <v>35</v>
      </c>
      <c r="B35" s="84">
        <v>106868</v>
      </c>
      <c r="C35" s="84">
        <v>42126</v>
      </c>
      <c r="D35" s="61">
        <v>62028</v>
      </c>
      <c r="E35" s="61">
        <v>2714</v>
      </c>
      <c r="F35" s="85">
        <v>16677</v>
      </c>
      <c r="G35" s="83">
        <f t="shared" si="6"/>
        <v>156.05232623423288</v>
      </c>
      <c r="H35" s="169">
        <f t="shared" si="7"/>
        <v>395.88377723970945</v>
      </c>
    </row>
    <row r="36" spans="1:14" ht="15" x14ac:dyDescent="0.2">
      <c r="A36" s="99" t="s">
        <v>36</v>
      </c>
      <c r="B36" s="84">
        <v>478</v>
      </c>
      <c r="C36" s="61" t="s">
        <v>58</v>
      </c>
      <c r="D36" s="61" t="s">
        <v>58</v>
      </c>
      <c r="E36" s="61">
        <v>478</v>
      </c>
      <c r="F36" s="61" t="s">
        <v>58</v>
      </c>
      <c r="G36" s="61" t="s">
        <v>58</v>
      </c>
      <c r="H36" s="175" t="s">
        <v>58</v>
      </c>
    </row>
    <row r="37" spans="1:14" ht="15" x14ac:dyDescent="0.2">
      <c r="A37" s="100" t="s">
        <v>12</v>
      </c>
      <c r="B37" s="85">
        <f>SUM(B22:B36)</f>
        <v>650972</v>
      </c>
      <c r="C37" s="84">
        <f>SUM(C22:C36)</f>
        <v>575271</v>
      </c>
      <c r="D37" s="61">
        <f>SUM(D25:D36)</f>
        <v>63952</v>
      </c>
      <c r="E37" s="63">
        <f>SUM(E25:E36)</f>
        <v>11749</v>
      </c>
      <c r="F37" s="85">
        <f>SUM(F22:F35)</f>
        <v>245712</v>
      </c>
      <c r="G37" s="83">
        <f t="shared" si="6"/>
        <v>377.45402260005039</v>
      </c>
      <c r="H37" s="181">
        <f t="shared" si="7"/>
        <v>427.12391203450198</v>
      </c>
      <c r="K37" s="52"/>
      <c r="L37" s="52"/>
      <c r="M37" s="52"/>
      <c r="N37" s="52"/>
    </row>
    <row r="38" spans="1:14" x14ac:dyDescent="0.2">
      <c r="L38" s="52"/>
    </row>
    <row r="39" spans="1:14" s="73" customFormat="1" ht="15" customHeight="1" x14ac:dyDescent="0.2">
      <c r="D39" s="89"/>
      <c r="E39" s="89"/>
    </row>
    <row r="40" spans="1:14" s="73" customFormat="1" ht="15" customHeight="1" x14ac:dyDescent="0.2">
      <c r="D40" s="89"/>
      <c r="E40" s="89"/>
    </row>
    <row r="41" spans="1:14" x14ac:dyDescent="0.2">
      <c r="B41" s="52"/>
      <c r="C41" s="52"/>
      <c r="D41" s="105"/>
      <c r="E41" s="105"/>
      <c r="F41" s="52"/>
      <c r="G41" s="52"/>
      <c r="H41" s="52"/>
    </row>
    <row r="42" spans="1:14" x14ac:dyDescent="0.2">
      <c r="B42" s="52"/>
      <c r="C42" s="52"/>
      <c r="D42" s="105"/>
      <c r="E42" s="105"/>
      <c r="F42" s="52"/>
    </row>
    <row r="43" spans="1:14" x14ac:dyDescent="0.2">
      <c r="B43" s="52"/>
    </row>
    <row r="44" spans="1:14" x14ac:dyDescent="0.2">
      <c r="E44" s="105"/>
    </row>
    <row r="53" spans="2:6" x14ac:dyDescent="0.2">
      <c r="B53" s="52"/>
      <c r="C53" s="52"/>
      <c r="F53" s="52"/>
    </row>
  </sheetData>
  <mergeCells count="14">
    <mergeCell ref="B4:E4"/>
    <mergeCell ref="B19:E19"/>
    <mergeCell ref="B20:E20"/>
    <mergeCell ref="F19:F21"/>
    <mergeCell ref="A1:H1"/>
    <mergeCell ref="A3:A5"/>
    <mergeCell ref="A17:H17"/>
    <mergeCell ref="G3:H3"/>
    <mergeCell ref="G4:H4"/>
    <mergeCell ref="F3:F5"/>
    <mergeCell ref="B3:E3"/>
    <mergeCell ref="A19:A21"/>
    <mergeCell ref="G19:H19"/>
    <mergeCell ref="G20:H20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5" orientation="portrait" r:id="rId1"/>
  <headerFooter>
    <oddFooter>&amp;C15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rightToLeft="1" workbookViewId="0">
      <selection activeCell="D12" sqref="D12:E12"/>
    </sheetView>
  </sheetViews>
  <sheetFormatPr defaultRowHeight="14.25" x14ac:dyDescent="0.2"/>
  <cols>
    <col min="1" max="1" width="17.625" customWidth="1"/>
    <col min="2" max="5" width="13.375" customWidth="1"/>
  </cols>
  <sheetData>
    <row r="1" spans="1:35" ht="18" customHeight="1" x14ac:dyDescent="0.2"/>
    <row r="2" spans="1:35" ht="18" customHeight="1" x14ac:dyDescent="0.2"/>
    <row r="3" spans="1:35" x14ac:dyDescent="0.2">
      <c r="B3" s="15"/>
      <c r="C3" s="15"/>
    </row>
    <row r="4" spans="1:35" ht="35.25" customHeight="1" x14ac:dyDescent="0.2">
      <c r="B4" s="141" t="s">
        <v>101</v>
      </c>
      <c r="C4" s="141"/>
      <c r="D4" s="141"/>
      <c r="E4" s="141"/>
    </row>
    <row r="5" spans="1:35" ht="21" customHeight="1" x14ac:dyDescent="0.2">
      <c r="B5" s="38" t="s">
        <v>49</v>
      </c>
      <c r="E5" s="109"/>
    </row>
    <row r="6" spans="1:35" ht="39.950000000000003" customHeight="1" x14ac:dyDescent="0.2">
      <c r="B6" s="115" t="s">
        <v>56</v>
      </c>
      <c r="C6" s="108" t="s">
        <v>51</v>
      </c>
      <c r="D6" s="108" t="s">
        <v>41</v>
      </c>
      <c r="E6" s="177" t="s">
        <v>42</v>
      </c>
    </row>
    <row r="7" spans="1:35" ht="42" customHeight="1" x14ac:dyDescent="0.2">
      <c r="B7" s="31" t="s">
        <v>4</v>
      </c>
      <c r="C7" s="34">
        <v>3588862</v>
      </c>
      <c r="D7" s="44">
        <f>E7/C7*1000</f>
        <v>972.26753215921929</v>
      </c>
      <c r="E7" s="178">
        <v>3489334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1:35" s="159" customFormat="1" x14ac:dyDescent="0.2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</row>
    <row r="9" spans="1:35" s="159" customFormat="1" x14ac:dyDescent="0.2">
      <c r="A9" s="158"/>
      <c r="B9" s="158"/>
      <c r="C9" s="158"/>
      <c r="D9" s="158"/>
      <c r="E9" s="158"/>
      <c r="F9" s="158"/>
    </row>
  </sheetData>
  <mergeCells count="2">
    <mergeCell ref="B4:E4"/>
    <mergeCell ref="A8:XFD9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landscape" r:id="rId1"/>
  <headerFooter>
    <oddFooter>&amp;C16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جدول 1</vt:lpstr>
      <vt:lpstr>جدول2و3</vt:lpstr>
      <vt:lpstr>جدول4</vt:lpstr>
      <vt:lpstr>جدول5و6</vt:lpstr>
      <vt:lpstr>جدول7</vt:lpstr>
      <vt:lpstr>جدول8و9</vt:lpstr>
      <vt:lpstr>جدول10</vt:lpstr>
      <vt:lpstr>جدول11,12</vt:lpstr>
      <vt:lpstr>جدول13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dell</cp:lastModifiedBy>
  <cp:lastPrinted>2019-09-16T07:12:12Z</cp:lastPrinted>
  <dcterms:created xsi:type="dcterms:W3CDTF">2012-08-05T06:59:01Z</dcterms:created>
  <dcterms:modified xsi:type="dcterms:W3CDTF">2019-09-16T07:35:50Z</dcterms:modified>
</cp:coreProperties>
</file>